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50" tabRatio="790" activeTab="1"/>
  </bookViews>
  <sheets>
    <sheet name="Тарифы" sheetId="1" r:id="rId1"/>
    <sheet name="Показатели фин.хоз. план 2010" sheetId="2" r:id="rId2"/>
    <sheet name="Показатели фин.хоз. факт 2010" sheetId="3" r:id="rId3"/>
    <sheet name="Характеристики товара(услуги)" sheetId="4" r:id="rId4"/>
    <sheet name="Доступ к товару( услуге)" sheetId="5" r:id="rId5"/>
  </sheets>
  <externalReferences>
    <externalReference r:id="rId8"/>
    <externalReference r:id="rId9"/>
    <externalReference r:id="rId10"/>
  </externalReferences>
  <definedNames>
    <definedName name="kind_of_activity">'[1]TEHSHEET'!$B$19:$B$21</definedName>
  </definedNames>
  <calcPr fullCalcOnLoad="1"/>
</workbook>
</file>

<file path=xl/sharedStrings.xml><?xml version="1.0" encoding="utf-8"?>
<sst xmlns="http://schemas.openxmlformats.org/spreadsheetml/2006/main" count="433" uniqueCount="299">
  <si>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</si>
  <si>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</si>
  <si>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</si>
  <si>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</si>
  <si>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</si>
  <si>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</si>
  <si>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</si>
  <si>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</si>
  <si>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</si>
  <si>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1.1</t>
  </si>
  <si>
    <t>Население:</t>
  </si>
  <si>
    <t>1.1.1</t>
  </si>
  <si>
    <t>одноставочный</t>
  </si>
  <si>
    <t>руб./куб. м</t>
  </si>
  <si>
    <t>1.1.2</t>
  </si>
  <si>
    <t>двухставочный:</t>
  </si>
  <si>
    <t>1.1.2.1</t>
  </si>
  <si>
    <t>1.1.2.2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</si>
  <si>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</si>
  <si>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</si>
  <si>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</si>
  <si>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</si>
  <si>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</si>
  <si>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</si>
  <si>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</si>
  <si>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</si>
  <si>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</si>
  <si>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</si>
  <si>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</si>
  <si>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</si>
  <si>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</si>
  <si>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</si>
  <si>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2.1</t>
  </si>
  <si>
    <t>2.2</t>
  </si>
  <si>
    <t>2.3</t>
  </si>
  <si>
    <t>3</t>
  </si>
  <si>
    <t>4</t>
  </si>
  <si>
    <t>руб./куб. м/час</t>
  </si>
  <si>
    <t>5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</si>
  <si>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</si>
  <si>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</si>
  <si>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</si>
  <si>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</si>
  <si>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</si>
  <si>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</si>
  <si>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</si>
  <si>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</si>
  <si>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</si>
  <si>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</si>
  <si>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</si>
  <si>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</si>
  <si>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</si>
  <si>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</si>
  <si>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</si>
  <si>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</si>
  <si>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</si>
  <si>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</si>
  <si>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</si>
  <si>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</si>
  <si>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</si>
  <si>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</si>
  <si>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</si>
  <si>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</si>
  <si>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</si>
  <si>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</si>
  <si>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</si>
  <si>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Справочно: количество выданных техусловий на подключение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</si>
  <si>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</si>
  <si>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</si>
  <si>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</si>
  <si>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</si>
  <si>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</si>
  <si>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</si>
  <si>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</si>
  <si>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</si>
  <si>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</si>
  <si>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</si>
  <si>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</si>
  <si>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</si>
  <si>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</si>
  <si>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</si>
  <si>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</si>
  <si>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</si>
  <si>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</si>
  <si>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</si>
  <si>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</si>
  <si>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</si>
  <si>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</si>
  <si>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</si>
  <si>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</si>
  <si>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</si>
  <si>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</si>
  <si>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</si>
  <si>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</si>
  <si>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</si>
  <si>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</si>
  <si>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</si>
  <si>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</si>
  <si>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</si>
  <si>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</si>
  <si>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</si>
  <si>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</si>
  <si>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</si>
  <si>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</si>
  <si>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</si>
  <si>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</si>
  <si>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</si>
  <si>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</si>
  <si>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</si>
  <si>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</si>
  <si>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</si>
  <si>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</si>
  <si>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</si>
  <si>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</si>
  <si>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</si>
  <si>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</si>
  <si>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</si>
  <si>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</si>
  <si>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</si>
  <si>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</si>
  <si>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</si>
  <si>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</si>
  <si>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</si>
  <si>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</si>
  <si>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тыс.куб.м</t>
  </si>
  <si>
    <t>км</t>
  </si>
  <si>
    <t>ед.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</si>
  <si>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</si>
  <si>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</si>
  <si>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</si>
  <si>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</si>
  <si>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</si>
  <si>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</si>
  <si>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</si>
  <si>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</si>
  <si>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</si>
  <si>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</si>
  <si>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</si>
  <si>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н</t>
  </si>
  <si>
    <t>Источник официального опубликования</t>
  </si>
  <si>
    <t>Примечание</t>
  </si>
  <si>
    <t>Утвержденные тарифы на холодную воду, в том числе:</t>
  </si>
  <si>
    <t>ставка платы за потребление холодной воды</t>
  </si>
  <si>
    <t>ставка платы за содержание системы холодного водоснабжения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</si>
  <si>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</si>
  <si>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</si>
  <si>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</si>
  <si>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</si>
  <si>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</si>
  <si>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</si>
  <si>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</si>
  <si>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</si>
  <si>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</si>
  <si>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</si>
  <si>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</si>
  <si>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</si>
  <si>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</si>
  <si>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</si>
  <si>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</si>
  <si>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</si>
  <si>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</si>
  <si>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</si>
  <si>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</si>
  <si>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</si>
  <si>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</si>
  <si>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</si>
  <si>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</si>
  <si>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</si>
  <si>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</si>
  <si>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</si>
  <si>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</si>
  <si>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</si>
  <si>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</si>
  <si>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</si>
  <si>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</si>
  <si>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</si>
  <si>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реагенты:</t>
  </si>
  <si>
    <t>чел.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</si>
  <si>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</si>
  <si>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</si>
  <si>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</si>
  <si>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</si>
  <si>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</si>
  <si>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</si>
  <si>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</si>
  <si>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</si>
  <si>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</si>
  <si>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</si>
  <si>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</si>
  <si>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</si>
  <si>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</si>
  <si>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</si>
  <si>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</si>
  <si>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</si>
  <si>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</si>
  <si>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</si>
  <si>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</si>
  <si>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</si>
  <si>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</si>
  <si>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</si>
  <si>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</si>
  <si>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</si>
  <si>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</si>
  <si>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</si>
  <si>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</si>
  <si>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</si>
  <si>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</si>
  <si>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</si>
  <si>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</si>
  <si>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</si>
  <si>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п.34 Стандарта раскрытия информации</t>
  </si>
  <si>
    <t>Оказание услуг в сфере водоснабжения</t>
  </si>
  <si>
    <t>п.36 Стандарта раскрытия информации</t>
  </si>
  <si>
    <t>о</t>
  </si>
  <si>
    <t>п</t>
  </si>
  <si>
    <t>р</t>
  </si>
  <si>
    <t>с</t>
  </si>
  <si>
    <t>т</t>
  </si>
  <si>
    <t>у</t>
  </si>
  <si>
    <t>п.36</t>
  </si>
  <si>
    <t>п.37 Стандарта раскрытия информации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</si>
  <si>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</si>
  <si>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</si>
  <si>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</si>
  <si>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</si>
  <si>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</si>
  <si>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</si>
  <si>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п.40 Стандарта раскрытия информации</t>
  </si>
  <si>
    <t>п.37</t>
  </si>
  <si>
    <t>ВОДОСНАБЖЕНИЕ</t>
  </si>
  <si>
    <t>№ п/п в Стандарте</t>
  </si>
  <si>
    <t xml:space="preserve">Фактические </t>
  </si>
  <si>
    <t>1 год</t>
  </si>
  <si>
    <t>Управление по тарифному регулированию Мурманской области</t>
  </si>
  <si>
    <t>Информация об основных показателях финансово-хозяйственной деятельности ОАО "Кольская ГМК"пл. Мончегорск, включая структуру основных производственных затрат (в части регулируемой деятельности)</t>
  </si>
  <si>
    <t>1.01.2010г</t>
  </si>
  <si>
    <t>39/3 от 16.11.2009г</t>
  </si>
  <si>
    <t>Информация о тарифах на услуги водоснабжения ОАО "Кольская ГМК" на 2010 год пл. Мончегорск</t>
  </si>
  <si>
    <t xml:space="preserve">Фактические за 2010 г. </t>
  </si>
  <si>
    <r>
      <t xml:space="preserve">п.36 </t>
    </r>
    <r>
      <rPr>
        <sz val="11"/>
        <rFont val="Times New Roman"/>
        <family val="1"/>
      </rPr>
      <t>(б,в,г,е)</t>
    </r>
  </si>
  <si>
    <t>Структура основных производственных затрат в расчете тарифа на услуги по передаче хозпитьевой воды, оказываемые ОАО "Кольская ГМК" для потребителей пл. Мончегорск</t>
  </si>
  <si>
    <t>Статьи затрат</t>
  </si>
  <si>
    <t>Един. Измер.</t>
  </si>
  <si>
    <t>2010утв</t>
  </si>
  <si>
    <t>2009отч.</t>
  </si>
  <si>
    <t>утвержденный от 16.11.2009г. на 2010 г.</t>
  </si>
  <si>
    <t xml:space="preserve"> факт за 2009 г.</t>
  </si>
  <si>
    <t>пояснения</t>
  </si>
  <si>
    <t>планов. смета</t>
  </si>
  <si>
    <t>фактич. смета</t>
  </si>
  <si>
    <t>ож. смета</t>
  </si>
  <si>
    <t>всего, тыс.руб</t>
  </si>
  <si>
    <r>
      <t>в руб на 1 м</t>
    </r>
    <r>
      <rPr>
        <vertAlign val="superscript"/>
        <sz val="10"/>
        <rFont val="Times New Roman"/>
        <family val="1"/>
      </rPr>
      <t>3</t>
    </r>
  </si>
  <si>
    <t>I.</t>
  </si>
  <si>
    <t xml:space="preserve">Объем реализации  </t>
  </si>
  <si>
    <r>
      <t xml:space="preserve">тм </t>
    </r>
    <r>
      <rPr>
        <vertAlign val="superscript"/>
        <sz val="10"/>
        <rFont val="Times New Roman"/>
        <family val="1"/>
      </rPr>
      <t>3</t>
    </r>
  </si>
  <si>
    <t xml:space="preserve"> в т.ч. сторонним потреб.</t>
  </si>
  <si>
    <t>"-"</t>
  </si>
  <si>
    <t>II.</t>
  </si>
  <si>
    <t>Расходы по реализации:</t>
  </si>
  <si>
    <t>электроэнергия:</t>
  </si>
  <si>
    <t>Плата за забор воды и сброс сточных вод</t>
  </si>
  <si>
    <t>Материалы</t>
  </si>
  <si>
    <t>тыс.руб</t>
  </si>
  <si>
    <t>В тарифе на 2010г: 1206 тыс.квтч, по 1136 руб/т.квтч</t>
  </si>
  <si>
    <t xml:space="preserve">Электроэнергия </t>
  </si>
  <si>
    <t>Фактически за 2009г:1022,6 тыс.руб, по 1010 руб/т.квтч</t>
  </si>
  <si>
    <t xml:space="preserve">Воздух </t>
  </si>
  <si>
    <t>Затраты на оплату труда</t>
  </si>
  <si>
    <t xml:space="preserve"> в т.ч. на оплату труда технологов</t>
  </si>
  <si>
    <t>Страховые взносы</t>
  </si>
  <si>
    <t>информация по основным фондам:</t>
  </si>
  <si>
    <t>Амортизация</t>
  </si>
  <si>
    <t>В тарифе на 2010г:стоим ОФ 154339,6 т.р, ввод 27309 т.р, выбытие 557,3 т.р</t>
  </si>
  <si>
    <t>Ареда Д ОАО "Печенгабыт"</t>
  </si>
  <si>
    <t>Выполнение ремонтных работ</t>
  </si>
  <si>
    <t>Фактически за 2009г: стоим ОФ 151440 т.р, ввод 27309 т.р, выбытие 1065,7 т.р</t>
  </si>
  <si>
    <t>Прочие прямые расходы</t>
  </si>
  <si>
    <t xml:space="preserve">          материалы</t>
  </si>
  <si>
    <t xml:space="preserve">         услуги цехов</t>
  </si>
  <si>
    <t xml:space="preserve">        прочие расходы</t>
  </si>
  <si>
    <t>Общепроизводственные расходы</t>
  </si>
  <si>
    <t>Итого цеховая себестоимость</t>
  </si>
  <si>
    <t>в т.ч. товарной продукции</t>
  </si>
  <si>
    <t>Общехозяйственные расходы тов.выпуска</t>
  </si>
  <si>
    <t>Процент общехозяйственных расходов</t>
  </si>
  <si>
    <t>Производственная себестоимость тов. продукции</t>
  </si>
  <si>
    <r>
      <t>Производст. себестоим ,  1м</t>
    </r>
    <r>
      <rPr>
        <b/>
        <i/>
        <vertAlign val="superscript"/>
        <sz val="11"/>
        <rFont val="Times New Roman"/>
        <family val="1"/>
      </rPr>
      <t>з</t>
    </r>
  </si>
  <si>
    <r>
      <t>руб/ м</t>
    </r>
    <r>
      <rPr>
        <b/>
        <vertAlign val="superscript"/>
        <sz val="8"/>
        <rFont val="Times New Roman"/>
        <family val="1"/>
      </rPr>
      <t>з</t>
    </r>
  </si>
  <si>
    <t>Прибыль+(убытки"-") от реализации</t>
  </si>
  <si>
    <t>Рентабельность% ( - убытки %)</t>
  </si>
  <si>
    <t>III.</t>
  </si>
  <si>
    <t>Выручка от реализации товарной продукции :</t>
  </si>
  <si>
    <t xml:space="preserve">Тариф на передачу 1 м3 </t>
  </si>
  <si>
    <t>руб/ мз</t>
  </si>
  <si>
    <t>коэфф отнесения затрат на сторонних</t>
  </si>
  <si>
    <t xml:space="preserve">Инвестиции по факту 2008г=29473т.р. На сторонних = </t>
  </si>
  <si>
    <t>амортизация на сторонних</t>
  </si>
  <si>
    <t>инв из прибыли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</si>
</sst>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000"/>
    <numFmt numFmtId="169" formatCode="#,##0.0"/>
    <numFmt numFmtId="170" formatCode="_-* #,##0.000_р_._-;\-* #,##0.0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9"/>
      <color indexed="10"/>
      <name val="Tahoma"/>
      <family val="2"/>
    </font>
    <font>
      <sz val="9"/>
      <color indexed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16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horizontal="left" vertical="center" wrapText="1" indent="2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 indent="2"/>
      <protection/>
    </xf>
    <xf numFmtId="0" fontId="2" fillId="0" borderId="17" xfId="0" applyFont="1" applyBorder="1" applyAlignment="1" applyProtection="1">
      <alignment horizontal="left" vertical="center" wrapText="1" indent="3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 indent="1"/>
      <protection/>
    </xf>
    <xf numFmtId="3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left" vertical="center" wrapText="1" indent="1"/>
      <protection/>
    </xf>
    <xf numFmtId="3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4" fontId="2" fillId="34" borderId="25" xfId="0" applyNumberFormat="1" applyFont="1" applyFill="1" applyBorder="1" applyAlignment="1" applyProtection="1">
      <alignment horizontal="center" vertical="center"/>
      <protection locked="0"/>
    </xf>
    <xf numFmtId="4" fontId="2" fillId="34" borderId="27" xfId="0" applyNumberFormat="1" applyFont="1" applyFill="1" applyBorder="1" applyAlignment="1" applyProtection="1">
      <alignment horizontal="center" vertical="center"/>
      <protection locked="0"/>
    </xf>
    <xf numFmtId="4" fontId="2" fillId="34" borderId="23" xfId="0" applyNumberFormat="1" applyFont="1" applyFill="1" applyBorder="1" applyAlignment="1" applyProtection="1">
      <alignment horizontal="center" vertical="center"/>
      <protection locked="0"/>
    </xf>
    <xf numFmtId="4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vertical="center" wrapText="1"/>
      <protection/>
    </xf>
    <xf numFmtId="3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4" fontId="2" fillId="35" borderId="23" xfId="0" applyNumberFormat="1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left" vertical="center" wrapText="1" indent="1"/>
      <protection/>
    </xf>
    <xf numFmtId="0" fontId="2" fillId="33" borderId="35" xfId="0" applyFont="1" applyFill="1" applyBorder="1" applyAlignment="1" applyProtection="1">
      <alignment horizontal="left" vertical="center" wrapText="1" indent="2"/>
      <protection/>
    </xf>
    <xf numFmtId="0" fontId="2" fillId="33" borderId="35" xfId="0" applyFont="1" applyFill="1" applyBorder="1" applyAlignment="1" applyProtection="1">
      <alignment horizontal="left" vertical="center" wrapText="1" indent="3"/>
      <protection/>
    </xf>
    <xf numFmtId="0" fontId="2" fillId="33" borderId="35" xfId="0" applyFont="1" applyFill="1" applyBorder="1" applyAlignment="1" applyProtection="1">
      <alignment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 wrapText="1"/>
      <protection/>
    </xf>
    <xf numFmtId="0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 indent="1"/>
      <protection/>
    </xf>
    <xf numFmtId="0" fontId="2" fillId="33" borderId="40" xfId="0" applyFont="1" applyFill="1" applyBorder="1" applyAlignment="1" applyProtection="1">
      <alignment horizontal="left" vertical="center" wrapText="1" indent="1"/>
      <protection/>
    </xf>
    <xf numFmtId="0" fontId="2" fillId="33" borderId="33" xfId="0" applyFont="1" applyFill="1" applyBorder="1" applyAlignment="1" applyProtection="1">
      <alignment horizontal="left" vertical="center" wrapText="1" indent="1"/>
      <protection/>
    </xf>
    <xf numFmtId="4" fontId="2" fillId="35" borderId="25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166" fontId="2" fillId="34" borderId="25" xfId="0" applyNumberFormat="1" applyFont="1" applyFill="1" applyBorder="1" applyAlignment="1" applyProtection="1">
      <alignment horizontal="center" vertical="center"/>
      <protection locked="0"/>
    </xf>
    <xf numFmtId="166" fontId="2" fillId="35" borderId="25" xfId="0" applyNumberFormat="1" applyFont="1" applyFill="1" applyBorder="1" applyAlignment="1" applyProtection="1">
      <alignment horizontal="center" vertical="center"/>
      <protection/>
    </xf>
    <xf numFmtId="166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left" vertical="center" wrapText="1" indent="2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wrapText="1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3" fontId="3" fillId="34" borderId="24" xfId="0" applyNumberFormat="1" applyFont="1" applyFill="1" applyBorder="1" applyAlignment="1" applyProtection="1">
      <alignment horizontal="center" wrapText="1"/>
      <protection/>
    </xf>
    <xf numFmtId="167" fontId="2" fillId="35" borderId="25" xfId="0" applyNumberFormat="1" applyFont="1" applyFill="1" applyBorder="1" applyAlignment="1" applyProtection="1">
      <alignment horizontal="center" vertical="center"/>
      <protection locked="0"/>
    </xf>
    <xf numFmtId="166" fontId="2" fillId="35" borderId="25" xfId="0" applyNumberFormat="1" applyFont="1" applyFill="1" applyBorder="1" applyAlignment="1" applyProtection="1">
      <alignment horizontal="center" vertical="center"/>
      <protection locked="0"/>
    </xf>
    <xf numFmtId="166" fontId="2" fillId="36" borderId="25" xfId="0" applyNumberFormat="1" applyFont="1" applyFill="1" applyBorder="1" applyAlignment="1" applyProtection="1">
      <alignment horizontal="center" vertical="center"/>
      <protection/>
    </xf>
    <xf numFmtId="166" fontId="2" fillId="34" borderId="25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horizontal="center" vertical="center"/>
      <protection/>
    </xf>
    <xf numFmtId="169" fontId="2" fillId="35" borderId="23" xfId="0" applyNumberFormat="1" applyFont="1" applyFill="1" applyBorder="1" applyAlignment="1" applyProtection="1">
      <alignment horizontal="center" vertical="center"/>
      <protection locked="0"/>
    </xf>
    <xf numFmtId="4" fontId="2" fillId="35" borderId="23" xfId="0" applyNumberFormat="1" applyFont="1" applyFill="1" applyBorder="1" applyAlignment="1" applyProtection="1">
      <alignment horizontal="center" vertical="center"/>
      <protection locked="0"/>
    </xf>
    <xf numFmtId="168" fontId="2" fillId="34" borderId="25" xfId="0" applyNumberFormat="1" applyFont="1" applyFill="1" applyBorder="1" applyAlignment="1" applyProtection="1">
      <alignment horizontal="center" vertical="center"/>
      <protection locked="0"/>
    </xf>
    <xf numFmtId="164" fontId="2" fillId="35" borderId="25" xfId="0" applyNumberFormat="1" applyFont="1" applyFill="1" applyBorder="1" applyAlignment="1" applyProtection="1">
      <alignment horizontal="center" vertical="center"/>
      <protection locked="0"/>
    </xf>
    <xf numFmtId="169" fontId="2" fillId="35" borderId="25" xfId="0" applyNumberFormat="1" applyFont="1" applyFill="1" applyBorder="1" applyAlignment="1" applyProtection="1">
      <alignment horizontal="center" vertical="center"/>
      <protection/>
    </xf>
    <xf numFmtId="4" fontId="8" fillId="34" borderId="25" xfId="0" applyNumberFormat="1" applyFont="1" applyFill="1" applyBorder="1" applyAlignment="1" applyProtection="1">
      <alignment horizontal="center" vertical="center"/>
      <protection locked="0"/>
    </xf>
    <xf numFmtId="4" fontId="8" fillId="34" borderId="23" xfId="0" applyNumberFormat="1" applyFont="1" applyFill="1" applyBorder="1" applyAlignment="1" applyProtection="1">
      <alignment horizontal="center" vertical="center"/>
      <protection locked="0"/>
    </xf>
    <xf numFmtId="167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2" fontId="2" fillId="34" borderId="25" xfId="0" applyNumberFormat="1" applyFont="1" applyFill="1" applyBorder="1" applyAlignment="1" applyProtection="1">
      <alignment horizontal="center" vertical="center"/>
      <protection locked="0"/>
    </xf>
    <xf numFmtId="165" fontId="2" fillId="34" borderId="27" xfId="0" applyNumberFormat="1" applyFont="1" applyFill="1" applyBorder="1" applyAlignment="1" applyProtection="1">
      <alignment horizontal="center" vertical="center"/>
      <protection locked="0"/>
    </xf>
    <xf numFmtId="4" fontId="9" fillId="34" borderId="25" xfId="0" applyNumberFormat="1" applyFont="1" applyFill="1" applyBorder="1" applyAlignment="1" applyProtection="1">
      <alignment horizontal="center" vertical="center"/>
      <protection locked="0"/>
    </xf>
    <xf numFmtId="0" fontId="3" fillId="37" borderId="35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3" fillId="37" borderId="38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6" borderId="34" xfId="55" applyFont="1" applyFill="1" applyBorder="1" applyAlignment="1" applyProtection="1">
      <alignment horizontal="center" vertical="center" wrapText="1"/>
      <protection locked="0"/>
    </xf>
    <xf numFmtId="0" fontId="2" fillId="36" borderId="47" xfId="55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7" fillId="0" borderId="0" xfId="54" applyFont="1" applyAlignment="1">
      <alignment horizontal="center" vertical="center" wrapText="1"/>
      <protection/>
    </xf>
    <xf numFmtId="0" fontId="29" fillId="0" borderId="0" xfId="54" applyFont="1" applyAlignment="1">
      <alignment horizontal="center" wrapText="1"/>
      <protection/>
    </xf>
    <xf numFmtId="0" fontId="30" fillId="0" borderId="0" xfId="54" applyFont="1">
      <alignment/>
      <protection/>
    </xf>
    <xf numFmtId="0" fontId="29" fillId="0" borderId="0" xfId="54" applyFont="1" applyAlignment="1" applyProtection="1">
      <alignment horizontal="center"/>
      <protection locked="0"/>
    </xf>
    <xf numFmtId="0" fontId="29" fillId="0" borderId="0" xfId="54" applyFont="1" applyAlignment="1" applyProtection="1">
      <alignment horizontal="center"/>
      <protection locked="0"/>
    </xf>
    <xf numFmtId="0" fontId="31" fillId="0" borderId="0" xfId="54" applyFont="1" applyBorder="1">
      <alignment/>
      <protection/>
    </xf>
    <xf numFmtId="0" fontId="31" fillId="0" borderId="49" xfId="54" applyFont="1" applyBorder="1">
      <alignment/>
      <protection/>
    </xf>
    <xf numFmtId="0" fontId="31" fillId="0" borderId="0" xfId="54" applyFont="1" applyAlignment="1">
      <alignment horizontal="center"/>
      <protection/>
    </xf>
    <xf numFmtId="0" fontId="31" fillId="0" borderId="0" xfId="54" applyFont="1">
      <alignment/>
      <protection/>
    </xf>
    <xf numFmtId="0" fontId="31" fillId="0" borderId="0" xfId="54" applyFont="1" applyBorder="1" applyAlignment="1">
      <alignment horizontal="center"/>
      <protection/>
    </xf>
    <xf numFmtId="0" fontId="32" fillId="0" borderId="50" xfId="54" applyFont="1" applyBorder="1" applyAlignment="1">
      <alignment horizontal="center" vertical="center" wrapText="1"/>
      <protection/>
    </xf>
    <xf numFmtId="0" fontId="32" fillId="0" borderId="51" xfId="54" applyFont="1" applyBorder="1" applyAlignment="1">
      <alignment horizontal="center" vertical="center"/>
      <protection/>
    </xf>
    <xf numFmtId="0" fontId="32" fillId="0" borderId="52" xfId="54" applyFont="1" applyBorder="1" applyAlignment="1">
      <alignment horizontal="center" vertical="center" wrapText="1"/>
      <protection/>
    </xf>
    <xf numFmtId="0" fontId="32" fillId="0" borderId="53" xfId="54" applyFont="1" applyBorder="1" applyAlignment="1" applyProtection="1">
      <alignment horizontal="center" wrapText="1"/>
      <protection locked="0"/>
    </xf>
    <xf numFmtId="0" fontId="32" fillId="0" borderId="13" xfId="54" applyFont="1" applyBorder="1" applyAlignment="1" applyProtection="1">
      <alignment horizontal="center" wrapText="1"/>
      <protection locked="0"/>
    </xf>
    <xf numFmtId="0" fontId="27" fillId="0" borderId="54" xfId="54" applyFont="1" applyBorder="1" applyAlignment="1">
      <alignment horizontal="center" vertical="center" wrapText="1"/>
      <protection/>
    </xf>
    <xf numFmtId="0" fontId="27" fillId="0" borderId="39" xfId="54" applyFont="1" applyBorder="1" applyAlignment="1">
      <alignment horizontal="center" vertical="center" wrapText="1"/>
      <protection/>
    </xf>
    <xf numFmtId="0" fontId="27" fillId="0" borderId="54" xfId="54" applyFont="1" applyBorder="1" applyAlignment="1" applyProtection="1">
      <alignment horizontal="center" vertical="center" wrapText="1"/>
      <protection locked="0"/>
    </xf>
    <xf numFmtId="0" fontId="27" fillId="0" borderId="39" xfId="54" applyFont="1" applyBorder="1" applyAlignment="1" applyProtection="1">
      <alignment horizontal="center" vertical="center" wrapText="1"/>
      <protection locked="0"/>
    </xf>
    <xf numFmtId="0" fontId="30" fillId="0" borderId="55" xfId="54" applyFont="1" applyBorder="1" applyAlignment="1">
      <alignment horizontal="center"/>
      <protection/>
    </xf>
    <xf numFmtId="0" fontId="32" fillId="0" borderId="56" xfId="54" applyFont="1" applyBorder="1" applyAlignment="1">
      <alignment horizontal="center" vertical="center" wrapText="1"/>
      <protection/>
    </xf>
    <xf numFmtId="0" fontId="32" fillId="0" borderId="57" xfId="54" applyFont="1" applyBorder="1" applyAlignment="1">
      <alignment horizontal="center" vertical="center"/>
      <protection/>
    </xf>
    <xf numFmtId="0" fontId="32" fillId="0" borderId="20" xfId="54" applyFont="1" applyBorder="1" applyAlignment="1">
      <alignment horizontal="center" vertical="center" wrapText="1"/>
      <protection/>
    </xf>
    <xf numFmtId="0" fontId="32" fillId="0" borderId="49" xfId="54" applyFont="1" applyBorder="1" applyAlignment="1" applyProtection="1">
      <alignment horizontal="center" vertical="center" wrapText="1"/>
      <protection locked="0"/>
    </xf>
    <xf numFmtId="0" fontId="32" fillId="0" borderId="20" xfId="54" applyFont="1" applyBorder="1" applyAlignment="1" applyProtection="1">
      <alignment horizontal="center" vertical="center" wrapText="1"/>
      <protection locked="0"/>
    </xf>
    <xf numFmtId="0" fontId="30" fillId="0" borderId="12" xfId="54" applyFont="1" applyBorder="1" applyAlignment="1" applyProtection="1">
      <alignment horizontal="center" vertical="center" wrapText="1"/>
      <protection locked="0"/>
    </xf>
    <xf numFmtId="0" fontId="30" fillId="0" borderId="15" xfId="54" applyFont="1" applyBorder="1" applyAlignment="1" applyProtection="1">
      <alignment horizontal="center" vertical="center" wrapText="1"/>
      <protection locked="0"/>
    </xf>
    <xf numFmtId="0" fontId="30" fillId="0" borderId="54" xfId="54" applyFont="1" applyBorder="1" applyAlignment="1" applyProtection="1">
      <alignment horizontal="center" vertical="center" wrapText="1"/>
      <protection locked="0"/>
    </xf>
    <xf numFmtId="0" fontId="30" fillId="0" borderId="58" xfId="54" applyFont="1" applyBorder="1">
      <alignment/>
      <protection/>
    </xf>
    <xf numFmtId="0" fontId="30" fillId="0" borderId="58" xfId="54" applyFont="1" applyBorder="1" applyAlignment="1">
      <alignment horizontal="center"/>
      <protection/>
    </xf>
    <xf numFmtId="0" fontId="34" fillId="0" borderId="59" xfId="54" applyFont="1" applyBorder="1" applyAlignment="1">
      <alignment wrapText="1"/>
      <protection/>
    </xf>
    <xf numFmtId="0" fontId="30" fillId="0" borderId="48" xfId="54" applyFont="1" applyBorder="1" applyAlignment="1">
      <alignment horizontal="center"/>
      <protection/>
    </xf>
    <xf numFmtId="167" fontId="30" fillId="0" borderId="60" xfId="54" applyNumberFormat="1" applyFont="1" applyBorder="1" applyAlignment="1" applyProtection="1">
      <alignment horizontal="center"/>
      <protection locked="0"/>
    </xf>
    <xf numFmtId="167" fontId="30" fillId="0" borderId="61" xfId="54" applyNumberFormat="1" applyFont="1" applyBorder="1" applyAlignment="1" applyProtection="1">
      <alignment horizontal="center"/>
      <protection locked="0"/>
    </xf>
    <xf numFmtId="1" fontId="30" fillId="0" borderId="62" xfId="54" applyNumberFormat="1" applyFont="1" applyFill="1" applyBorder="1" applyAlignment="1">
      <alignment horizontal="center"/>
      <protection/>
    </xf>
    <xf numFmtId="1" fontId="30" fillId="0" borderId="63" xfId="54" applyNumberFormat="1" applyFont="1" applyFill="1" applyBorder="1" applyAlignment="1">
      <alignment horizontal="center"/>
      <protection/>
    </xf>
    <xf numFmtId="1" fontId="30" fillId="0" borderId="59" xfId="54" applyNumberFormat="1" applyFont="1" applyFill="1" applyBorder="1" applyAlignment="1" applyProtection="1">
      <alignment horizontal="center"/>
      <protection locked="0"/>
    </xf>
    <xf numFmtId="1" fontId="30" fillId="0" borderId="45" xfId="54" applyNumberFormat="1" applyFont="1" applyFill="1" applyBorder="1" applyAlignment="1" applyProtection="1">
      <alignment horizontal="center"/>
      <protection locked="0"/>
    </xf>
    <xf numFmtId="0" fontId="35" fillId="0" borderId="64" xfId="54" applyFont="1" applyBorder="1" applyAlignment="1">
      <alignment horizontal="center"/>
      <protection/>
    </xf>
    <xf numFmtId="0" fontId="34" fillId="0" borderId="65" xfId="54" applyFont="1" applyBorder="1" applyAlignment="1">
      <alignment wrapText="1"/>
      <protection/>
    </xf>
    <xf numFmtId="0" fontId="35" fillId="0" borderId="66" xfId="54" applyFont="1" applyBorder="1" applyAlignment="1">
      <alignment horizontal="center"/>
      <protection/>
    </xf>
    <xf numFmtId="167" fontId="35" fillId="0" borderId="67" xfId="54" applyNumberFormat="1" applyFont="1" applyBorder="1" applyAlignment="1" applyProtection="1">
      <alignment horizontal="center"/>
      <protection locked="0"/>
    </xf>
    <xf numFmtId="167" fontId="35" fillId="0" borderId="68" xfId="54" applyNumberFormat="1" applyFont="1" applyBorder="1" applyAlignment="1" applyProtection="1">
      <alignment horizontal="center"/>
      <protection locked="0"/>
    </xf>
    <xf numFmtId="167" fontId="35" fillId="0" borderId="69" xfId="54" applyNumberFormat="1" applyFont="1" applyFill="1" applyBorder="1" applyAlignment="1">
      <alignment horizontal="center"/>
      <protection/>
    </xf>
    <xf numFmtId="167" fontId="35" fillId="0" borderId="70" xfId="54" applyNumberFormat="1" applyFont="1" applyFill="1" applyBorder="1" applyAlignment="1">
      <alignment horizontal="center"/>
      <protection/>
    </xf>
    <xf numFmtId="167" fontId="35" fillId="0" borderId="65" xfId="54" applyNumberFormat="1" applyFont="1" applyFill="1" applyBorder="1" applyAlignment="1" applyProtection="1">
      <alignment horizontal="center"/>
      <protection locked="0"/>
    </xf>
    <xf numFmtId="167" fontId="35" fillId="0" borderId="70" xfId="54" applyNumberFormat="1" applyFont="1" applyFill="1" applyBorder="1" applyAlignment="1" applyProtection="1">
      <alignment horizontal="center"/>
      <protection locked="0"/>
    </xf>
    <xf numFmtId="0" fontId="30" fillId="0" borderId="64" xfId="54" applyFont="1" applyBorder="1" applyAlignment="1">
      <alignment horizontal="center"/>
      <protection/>
    </xf>
    <xf numFmtId="0" fontId="34" fillId="0" borderId="65" xfId="54" applyFont="1" applyBorder="1" applyAlignment="1">
      <alignment horizontal="left"/>
      <protection/>
    </xf>
    <xf numFmtId="0" fontId="34" fillId="0" borderId="66" xfId="54" applyFont="1" applyBorder="1" applyAlignment="1">
      <alignment horizontal="center"/>
      <protection/>
    </xf>
    <xf numFmtId="0" fontId="34" fillId="0" borderId="67" xfId="54" applyFont="1" applyBorder="1" applyAlignment="1">
      <alignment horizontal="center"/>
      <protection/>
    </xf>
    <xf numFmtId="0" fontId="34" fillId="0" borderId="68" xfId="54" applyFont="1" applyBorder="1" applyAlignment="1">
      <alignment horizontal="center"/>
      <protection/>
    </xf>
    <xf numFmtId="0" fontId="34" fillId="0" borderId="69" xfId="54" applyFont="1" applyFill="1" applyBorder="1" applyAlignment="1">
      <alignment horizontal="center"/>
      <protection/>
    </xf>
    <xf numFmtId="0" fontId="34" fillId="0" borderId="70" xfId="54" applyFont="1" applyFill="1" applyBorder="1" applyAlignment="1">
      <alignment horizontal="center"/>
      <protection/>
    </xf>
    <xf numFmtId="0" fontId="34" fillId="0" borderId="65" xfId="54" applyFont="1" applyFill="1" applyBorder="1" applyAlignment="1">
      <alignment horizontal="center"/>
      <protection/>
    </xf>
    <xf numFmtId="0" fontId="36" fillId="0" borderId="58" xfId="54" applyFont="1" applyBorder="1">
      <alignment/>
      <protection/>
    </xf>
    <xf numFmtId="0" fontId="30" fillId="0" borderId="65" xfId="54" applyFont="1" applyBorder="1" applyAlignment="1">
      <alignment wrapText="1"/>
      <protection/>
    </xf>
    <xf numFmtId="0" fontId="30" fillId="0" borderId="66" xfId="54" applyFont="1" applyBorder="1" applyAlignment="1">
      <alignment horizontal="center" wrapText="1"/>
      <protection/>
    </xf>
    <xf numFmtId="167" fontId="37" fillId="0" borderId="67" xfId="54" applyNumberFormat="1" applyFont="1" applyFill="1" applyBorder="1" applyAlignment="1">
      <alignment horizontal="center"/>
      <protection/>
    </xf>
    <xf numFmtId="167" fontId="37" fillId="0" borderId="68" xfId="54" applyNumberFormat="1" applyFont="1" applyFill="1" applyBorder="1" applyAlignment="1">
      <alignment horizontal="center"/>
      <protection/>
    </xf>
    <xf numFmtId="0" fontId="30" fillId="0" borderId="69" xfId="54" applyFont="1" applyFill="1" applyBorder="1" applyAlignment="1">
      <alignment horizontal="center"/>
      <protection/>
    </xf>
    <xf numFmtId="0" fontId="30" fillId="0" borderId="70" xfId="54" applyFont="1" applyFill="1" applyBorder="1" applyAlignment="1">
      <alignment horizontal="center"/>
      <protection/>
    </xf>
    <xf numFmtId="167" fontId="30" fillId="0" borderId="65" xfId="54" applyNumberFormat="1" applyFont="1" applyFill="1" applyBorder="1" applyAlignment="1" applyProtection="1">
      <alignment horizontal="center"/>
      <protection locked="0"/>
    </xf>
    <xf numFmtId="167" fontId="30" fillId="0" borderId="70" xfId="54" applyNumberFormat="1" applyFont="1" applyFill="1" applyBorder="1" applyAlignment="1" applyProtection="1">
      <alignment horizontal="center"/>
      <protection locked="0"/>
    </xf>
    <xf numFmtId="0" fontId="30" fillId="0" borderId="65" xfId="54" applyFont="1" applyFill="1" applyBorder="1" applyAlignment="1">
      <alignment wrapText="1"/>
      <protection/>
    </xf>
    <xf numFmtId="0" fontId="38" fillId="0" borderId="66" xfId="54" applyFont="1" applyFill="1" applyBorder="1" applyAlignment="1">
      <alignment horizontal="center"/>
      <protection/>
    </xf>
    <xf numFmtId="1" fontId="30" fillId="0" borderId="65" xfId="54" applyNumberFormat="1" applyFont="1" applyFill="1" applyBorder="1" applyAlignment="1" applyProtection="1">
      <alignment horizontal="center"/>
      <protection locked="0"/>
    </xf>
    <xf numFmtId="1" fontId="30" fillId="0" borderId="70" xfId="54" applyNumberFormat="1" applyFont="1" applyFill="1" applyBorder="1" applyAlignment="1" applyProtection="1">
      <alignment horizontal="center"/>
      <protection locked="0"/>
    </xf>
    <xf numFmtId="169" fontId="30" fillId="0" borderId="69" xfId="54" applyNumberFormat="1" applyFont="1" applyFill="1" applyBorder="1" applyAlignment="1">
      <alignment horizontal="center"/>
      <protection/>
    </xf>
    <xf numFmtId="2" fontId="30" fillId="0" borderId="70" xfId="54" applyNumberFormat="1" applyFont="1" applyFill="1" applyBorder="1" applyAlignment="1">
      <alignment horizontal="center"/>
      <protection/>
    </xf>
    <xf numFmtId="2" fontId="30" fillId="0" borderId="70" xfId="54" applyNumberFormat="1" applyFont="1" applyFill="1" applyBorder="1" applyAlignment="1" applyProtection="1">
      <alignment horizontal="center"/>
      <protection locked="0"/>
    </xf>
    <xf numFmtId="1" fontId="37" fillId="0" borderId="68" xfId="54" applyNumberFormat="1" applyFont="1" applyFill="1" applyBorder="1" applyAlignment="1">
      <alignment horizontal="center"/>
      <protection/>
    </xf>
    <xf numFmtId="0" fontId="30" fillId="0" borderId="65" xfId="54" applyFont="1" applyFill="1" applyBorder="1" applyAlignment="1">
      <alignment horizontal="left" vertical="center" wrapText="1"/>
      <protection/>
    </xf>
    <xf numFmtId="0" fontId="30" fillId="0" borderId="64" xfId="54" applyFont="1" applyFill="1" applyBorder="1" applyAlignment="1">
      <alignment horizontal="center"/>
      <protection/>
    </xf>
    <xf numFmtId="167" fontId="37" fillId="0" borderId="68" xfId="54" applyNumberFormat="1" applyFont="1" applyFill="1" applyBorder="1" applyAlignment="1" applyProtection="1">
      <alignment horizontal="center"/>
      <protection locked="0"/>
    </xf>
    <xf numFmtId="0" fontId="32" fillId="0" borderId="64" xfId="54" applyFont="1" applyBorder="1" applyAlignment="1">
      <alignment horizontal="center"/>
      <protection/>
    </xf>
    <xf numFmtId="0" fontId="27" fillId="0" borderId="65" xfId="54" applyFont="1" applyBorder="1" applyAlignment="1">
      <alignment horizontal="center" wrapText="1"/>
      <protection/>
    </xf>
    <xf numFmtId="0" fontId="39" fillId="0" borderId="66" xfId="54" applyFont="1" applyBorder="1" applyAlignment="1">
      <alignment horizontal="center"/>
      <protection/>
    </xf>
    <xf numFmtId="167" fontId="32" fillId="0" borderId="71" xfId="54" applyNumberFormat="1" applyFont="1" applyFill="1" applyBorder="1" applyAlignment="1">
      <alignment horizontal="center"/>
      <protection/>
    </xf>
    <xf numFmtId="167" fontId="40" fillId="0" borderId="68" xfId="54" applyNumberFormat="1" applyFont="1" applyFill="1" applyBorder="1" applyAlignment="1">
      <alignment horizontal="center"/>
      <protection/>
    </xf>
    <xf numFmtId="169" fontId="27" fillId="0" borderId="69" xfId="54" applyNumberFormat="1" applyFont="1" applyFill="1" applyBorder="1" applyAlignment="1">
      <alignment horizontal="center"/>
      <protection/>
    </xf>
    <xf numFmtId="2" fontId="27" fillId="0" borderId="70" xfId="54" applyNumberFormat="1" applyFont="1" applyFill="1" applyBorder="1" applyAlignment="1">
      <alignment horizontal="center"/>
      <protection/>
    </xf>
    <xf numFmtId="167" fontId="27" fillId="0" borderId="65" xfId="54" applyNumberFormat="1" applyFont="1" applyFill="1" applyBorder="1" applyAlignment="1">
      <alignment horizontal="center"/>
      <protection/>
    </xf>
    <xf numFmtId="167" fontId="27" fillId="0" borderId="70" xfId="54" applyNumberFormat="1" applyFont="1" applyFill="1" applyBorder="1" applyAlignment="1">
      <alignment horizontal="center"/>
      <protection/>
    </xf>
    <xf numFmtId="0" fontId="27" fillId="0" borderId="64" xfId="54" applyFont="1" applyFill="1" applyBorder="1" applyAlignment="1">
      <alignment horizontal="center"/>
      <protection/>
    </xf>
    <xf numFmtId="0" fontId="27" fillId="0" borderId="65" xfId="54" applyFont="1" applyFill="1" applyBorder="1" applyAlignment="1">
      <alignment horizontal="left"/>
      <protection/>
    </xf>
    <xf numFmtId="0" fontId="39" fillId="0" borderId="66" xfId="54" applyFont="1" applyFill="1" applyBorder="1" applyAlignment="1">
      <alignment horizontal="center"/>
      <protection/>
    </xf>
    <xf numFmtId="0" fontId="41" fillId="0" borderId="67" xfId="54" applyFont="1" applyFill="1" applyBorder="1" applyAlignment="1">
      <alignment horizontal="center"/>
      <protection/>
    </xf>
    <xf numFmtId="0" fontId="41" fillId="0" borderId="68" xfId="54" applyFont="1" applyFill="1" applyBorder="1" applyAlignment="1">
      <alignment horizontal="center"/>
      <protection/>
    </xf>
    <xf numFmtId="0" fontId="30" fillId="0" borderId="58" xfId="54" applyFont="1" applyFill="1" applyBorder="1">
      <alignment/>
      <protection/>
    </xf>
    <xf numFmtId="0" fontId="30" fillId="0" borderId="0" xfId="54" applyFont="1" applyFill="1">
      <alignment/>
      <protection/>
    </xf>
    <xf numFmtId="0" fontId="28" fillId="0" borderId="64" xfId="54" applyFont="1" applyBorder="1" applyAlignment="1">
      <alignment horizontal="center"/>
      <protection/>
    </xf>
    <xf numFmtId="0" fontId="28" fillId="0" borderId="71" xfId="54" applyFont="1" applyBorder="1" applyAlignment="1">
      <alignment wrapText="1"/>
      <protection/>
    </xf>
    <xf numFmtId="0" fontId="38" fillId="0" borderId="66" xfId="54" applyFont="1" applyBorder="1" applyAlignment="1">
      <alignment horizontal="center"/>
      <protection/>
    </xf>
    <xf numFmtId="167" fontId="42" fillId="0" borderId="67" xfId="54" applyNumberFormat="1" applyFont="1" applyBorder="1" applyAlignment="1">
      <alignment horizontal="center"/>
      <protection/>
    </xf>
    <xf numFmtId="167" fontId="42" fillId="0" borderId="68" xfId="54" applyNumberFormat="1" applyFont="1" applyBorder="1" applyAlignment="1">
      <alignment horizontal="center"/>
      <protection/>
    </xf>
    <xf numFmtId="167" fontId="28" fillId="0" borderId="69" xfId="54" applyNumberFormat="1" applyFont="1" applyFill="1" applyBorder="1" applyAlignment="1">
      <alignment horizontal="center"/>
      <protection/>
    </xf>
    <xf numFmtId="167" fontId="28" fillId="0" borderId="70" xfId="54" applyNumberFormat="1" applyFont="1" applyFill="1" applyBorder="1" applyAlignment="1">
      <alignment horizontal="center"/>
      <protection/>
    </xf>
    <xf numFmtId="167" fontId="28" fillId="0" borderId="65" xfId="54" applyNumberFormat="1" applyFont="1" applyFill="1" applyBorder="1" applyAlignment="1">
      <alignment horizontal="center"/>
      <protection/>
    </xf>
    <xf numFmtId="0" fontId="38" fillId="0" borderId="72" xfId="54" applyFont="1" applyBorder="1" applyAlignment="1">
      <alignment horizontal="center"/>
      <protection/>
    </xf>
    <xf numFmtId="0" fontId="28" fillId="0" borderId="73" xfId="54" applyFont="1" applyBorder="1" applyAlignment="1">
      <alignment horizontal="center"/>
      <protection/>
    </xf>
    <xf numFmtId="0" fontId="28" fillId="0" borderId="74" xfId="54" applyFont="1" applyBorder="1" applyAlignment="1">
      <alignment horizontal="center"/>
      <protection/>
    </xf>
    <xf numFmtId="0" fontId="28" fillId="0" borderId="67" xfId="54" applyFont="1" applyBorder="1" applyAlignment="1">
      <alignment horizontal="center"/>
      <protection/>
    </xf>
    <xf numFmtId="3" fontId="28" fillId="0" borderId="69" xfId="54" applyNumberFormat="1" applyFont="1" applyFill="1" applyBorder="1" applyAlignment="1">
      <alignment horizontal="center"/>
      <protection/>
    </xf>
    <xf numFmtId="3" fontId="28" fillId="0" borderId="70" xfId="54" applyNumberFormat="1" applyFont="1" applyFill="1" applyBorder="1" applyAlignment="1">
      <alignment horizontal="center"/>
      <protection/>
    </xf>
    <xf numFmtId="1" fontId="28" fillId="0" borderId="65" xfId="54" applyNumberFormat="1" applyFont="1" applyFill="1" applyBorder="1" applyAlignment="1">
      <alignment horizontal="center"/>
      <protection/>
    </xf>
    <xf numFmtId="1" fontId="28" fillId="0" borderId="70" xfId="54" applyNumberFormat="1" applyFont="1" applyFill="1" applyBorder="1" applyAlignment="1">
      <alignment horizontal="center"/>
      <protection/>
    </xf>
    <xf numFmtId="0" fontId="41" fillId="0" borderId="65" xfId="54" applyFont="1" applyBorder="1" applyAlignment="1">
      <alignment wrapText="1"/>
      <protection/>
    </xf>
    <xf numFmtId="2" fontId="28" fillId="0" borderId="70" xfId="54" applyNumberFormat="1" applyFont="1" applyFill="1" applyBorder="1" applyAlignment="1">
      <alignment horizontal="center"/>
      <protection/>
    </xf>
    <xf numFmtId="0" fontId="41" fillId="0" borderId="64" xfId="54" applyFont="1" applyBorder="1" applyAlignment="1">
      <alignment horizontal="center"/>
      <protection/>
    </xf>
    <xf numFmtId="2" fontId="41" fillId="0" borderId="67" xfId="54" applyNumberFormat="1" applyFont="1" applyBorder="1" applyAlignment="1">
      <alignment horizontal="center"/>
      <protection/>
    </xf>
    <xf numFmtId="2" fontId="41" fillId="0" borderId="68" xfId="54" applyNumberFormat="1" applyFont="1" applyBorder="1" applyAlignment="1">
      <alignment horizontal="center"/>
      <protection/>
    </xf>
    <xf numFmtId="2" fontId="41" fillId="0" borderId="69" xfId="54" applyNumberFormat="1" applyFont="1" applyFill="1" applyBorder="1" applyAlignment="1">
      <alignment horizontal="center"/>
      <protection/>
    </xf>
    <xf numFmtId="2" fontId="41" fillId="0" borderId="70" xfId="54" applyNumberFormat="1" applyFont="1" applyFill="1" applyBorder="1" applyAlignment="1">
      <alignment horizontal="center"/>
      <protection/>
    </xf>
    <xf numFmtId="167" fontId="41" fillId="0" borderId="65" xfId="54" applyNumberFormat="1" applyFont="1" applyFill="1" applyBorder="1" applyAlignment="1">
      <alignment horizontal="center"/>
      <protection/>
    </xf>
    <xf numFmtId="0" fontId="28" fillId="0" borderId="72" xfId="54" applyFont="1" applyBorder="1" applyAlignment="1">
      <alignment horizontal="left" wrapText="1"/>
      <protection/>
    </xf>
    <xf numFmtId="167" fontId="28" fillId="0" borderId="73" xfId="54" applyNumberFormat="1" applyFont="1" applyBorder="1" applyAlignment="1">
      <alignment horizontal="center"/>
      <protection/>
    </xf>
    <xf numFmtId="167" fontId="28" fillId="0" borderId="74" xfId="54" applyNumberFormat="1" applyFont="1" applyBorder="1" applyAlignment="1">
      <alignment horizontal="center"/>
      <protection/>
    </xf>
    <xf numFmtId="167" fontId="28" fillId="0" borderId="67" xfId="54" applyNumberFormat="1" applyFont="1" applyBorder="1" applyAlignment="1">
      <alignment horizontal="center"/>
      <protection/>
    </xf>
    <xf numFmtId="0" fontId="28" fillId="0" borderId="65" xfId="54" applyFont="1" applyBorder="1" applyAlignment="1">
      <alignment wrapText="1"/>
      <protection/>
    </xf>
    <xf numFmtId="0" fontId="27" fillId="0" borderId="69" xfId="54" applyFont="1" applyBorder="1" applyAlignment="1">
      <alignment horizontal="left" wrapText="1"/>
      <protection/>
    </xf>
    <xf numFmtId="0" fontId="45" fillId="0" borderId="56" xfId="54" applyFont="1" applyBorder="1" applyAlignment="1">
      <alignment horizontal="center"/>
      <protection/>
    </xf>
    <xf numFmtId="0" fontId="27" fillId="0" borderId="57" xfId="54" applyFont="1" applyBorder="1" applyAlignment="1">
      <alignment wrapText="1"/>
      <protection/>
    </xf>
    <xf numFmtId="0" fontId="39" fillId="0" borderId="20" xfId="54" applyFont="1" applyBorder="1" applyAlignment="1">
      <alignment horizontal="center"/>
      <protection/>
    </xf>
    <xf numFmtId="2" fontId="27" fillId="0" borderId="75" xfId="54" applyNumberFormat="1" applyFont="1" applyBorder="1" applyAlignment="1" applyProtection="1">
      <alignment horizontal="center"/>
      <protection locked="0"/>
    </xf>
    <xf numFmtId="2" fontId="27" fillId="0" borderId="76" xfId="54" applyNumberFormat="1" applyFont="1" applyBorder="1" applyAlignment="1" applyProtection="1">
      <alignment horizontal="center"/>
      <protection locked="0"/>
    </xf>
    <xf numFmtId="2" fontId="45" fillId="0" borderId="18" xfId="54" applyNumberFormat="1" applyFont="1" applyFill="1" applyBorder="1" applyAlignment="1" applyProtection="1">
      <alignment horizontal="center"/>
      <protection locked="0"/>
    </xf>
    <xf numFmtId="2" fontId="28" fillId="0" borderId="21" xfId="54" applyNumberFormat="1" applyFont="1" applyFill="1" applyBorder="1" applyAlignment="1" applyProtection="1">
      <alignment horizontal="center"/>
      <protection locked="0"/>
    </xf>
    <xf numFmtId="4" fontId="27" fillId="0" borderId="57" xfId="54" applyNumberFormat="1" applyFont="1" applyFill="1" applyBorder="1" applyAlignment="1" applyProtection="1">
      <alignment horizontal="center"/>
      <protection locked="0"/>
    </xf>
    <xf numFmtId="4" fontId="27" fillId="0" borderId="21" xfId="54" applyNumberFormat="1" applyFont="1" applyFill="1" applyBorder="1" applyAlignment="1" applyProtection="1">
      <alignment horizontal="center"/>
      <protection locked="0"/>
    </xf>
    <xf numFmtId="0" fontId="30" fillId="0" borderId="56" xfId="54" applyFont="1" applyBorder="1">
      <alignment/>
      <protection/>
    </xf>
    <xf numFmtId="0" fontId="28" fillId="0" borderId="0" xfId="54" applyFont="1" applyBorder="1" applyAlignment="1">
      <alignment horizontal="center"/>
      <protection/>
    </xf>
    <xf numFmtId="0" fontId="28" fillId="0" borderId="0" xfId="54" applyFont="1" applyBorder="1" applyAlignment="1">
      <alignment wrapText="1"/>
      <protection/>
    </xf>
    <xf numFmtId="0" fontId="35" fillId="0" borderId="0" xfId="54" applyFont="1">
      <alignment/>
      <protection/>
    </xf>
    <xf numFmtId="0" fontId="28" fillId="0" borderId="0" xfId="54" applyFont="1" applyBorder="1">
      <alignment/>
      <protection/>
    </xf>
    <xf numFmtId="0" fontId="46" fillId="0" borderId="0" xfId="54" applyFont="1" applyAlignment="1">
      <alignment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wrapText="1"/>
      <protection/>
    </xf>
    <xf numFmtId="0" fontId="28" fillId="0" borderId="0" xfId="54" applyFont="1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35" fillId="0" borderId="0" xfId="54" applyFont="1" applyFill="1" applyAlignment="1">
      <alignment horizontal="center"/>
      <protection/>
    </xf>
    <xf numFmtId="0" fontId="30" fillId="0" borderId="0" xfId="54" applyFont="1" applyAlignment="1">
      <alignment wrapText="1"/>
      <protection/>
    </xf>
    <xf numFmtId="2" fontId="30" fillId="0" borderId="0" xfId="54" applyNumberFormat="1" applyFont="1" applyFill="1">
      <alignment/>
      <protection/>
    </xf>
    <xf numFmtId="167" fontId="30" fillId="0" borderId="0" xfId="54" applyNumberFormat="1" applyFont="1">
      <alignment/>
      <protection/>
    </xf>
    <xf numFmtId="0" fontId="47" fillId="0" borderId="0" xfId="54" applyFont="1">
      <alignment/>
      <protection/>
    </xf>
    <xf numFmtId="0" fontId="47" fillId="0" borderId="0" xfId="54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ЖКУ_проек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PBRD\PLAN\&#1056;&#1072;&#1089;&#1095;&#1077;&#1090;&#1099;\&#1056;&#1072;&#1089;&#1095;&#1077;&#1090;&#1099;%202010%20&#1075;\&#1058;&#1072;&#1088;&#1080;&#1092;&#1099;%20&#1074;%20&#1059;&#1058;&#1056;\&#1085;&#1072;%202011&#1075;%20&#1074;%20&#1050;&#1058;&#1056;%20&#1082;%201.5.10\&#1042;&#1086;&#1076;&#1072;\&#1052;&#1086;&#1085;&#1095;&#1077;&#1075;&#1086;&#1088;&#1089;&#1082;\&#1055;&#1088;&#1077;&#1076;&#1074;&#1072;&#1088;&#1080;&#1090;&#1077;&#1083;&#1100;&#1085;&#1099;&#1081;%20&#1088;&#1072;&#1089;&#1095;&#1077;&#1090;%20&#1090;&#1072;&#1088;&#1080;&#1092;&#1086;&#1074;%20&#1085;&#1072;%20&#1074;&#1086;&#1076;&#1091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PBRD\PLAN\&#1056;&#1072;&#1089;&#1095;&#1077;&#1090;&#1099;\&#1056;&#1072;&#1089;&#1095;&#1077;&#1090;&#1099;%202010%20&#1075;\&#1058;&#1072;&#1088;&#1080;&#1092;&#1099;%20&#1074;%20&#1059;&#1058;&#1056;\&#1085;&#1072;%202011&#1075;%20&#1074;%20&#1050;&#1058;&#1056;%20&#1082;%201.5.10\&#1042;&#1086;&#1076;&#1072;\&#1052;&#1086;&#1085;&#1095;&#1077;&#1075;&#1086;&#1088;&#1089;&#1082;\&#1091;&#1089;&#1090;&#1072;&#1085;&#1086;&#1074;&#1083;&#1077;&#1085;%20&#1085;&#1072;%202010&#1075;%20&#1074;&#1086;&#1076;&#1072;%20&#1057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0 (2)"/>
      <sheetName val="тариф 2011"/>
      <sheetName val="тариф  09г."/>
      <sheetName val="тов.прод 2009г"/>
      <sheetName val="тов. себест.2009г"/>
      <sheetName val="фин.рез.2009"/>
      <sheetName val="показат водоснабж ЦЭС - 09-10г."/>
      <sheetName val="потери в сетях"/>
      <sheetName val="ремонты 2011 г."/>
      <sheetName val="воздух 2011  "/>
      <sheetName val="материалы  техн"/>
      <sheetName val="эл.энер.на прод 2011"/>
      <sheetName val="прочие расх.поЦВС 2011г."/>
      <sheetName val="общепроиз. расх.по ЦВС  11г."/>
      <sheetName val="Амортизация ОВиВО "/>
      <sheetName val="расчет числ."/>
      <sheetName val="ФОТ -2011"/>
      <sheetName val="поясн. к смете"/>
      <sheetName val="налог на имущ.2009 г."/>
      <sheetName val="  налог на имущ.2009факт"/>
      <sheetName val="налог на имущество2010г"/>
      <sheetName val="налог на имущество2011г "/>
      <sheetName val="РЭН 2010 г."/>
    </sheetNames>
    <sheetDataSet>
      <sheetData sheetId="3">
        <row r="5">
          <cell r="C5">
            <v>1030</v>
          </cell>
        </row>
      </sheetData>
      <sheetData sheetId="5">
        <row r="64">
          <cell r="B64">
            <v>87802.35</v>
          </cell>
          <cell r="C64">
            <v>133428.15</v>
          </cell>
          <cell r="D64">
            <v>8844.951597204314</v>
          </cell>
          <cell r="E64">
            <v>13.660842241839987</v>
          </cell>
        </row>
      </sheetData>
      <sheetData sheetId="6">
        <row r="11">
          <cell r="G11">
            <v>5430.192</v>
          </cell>
        </row>
        <row r="14">
          <cell r="G14">
            <v>85.245</v>
          </cell>
        </row>
      </sheetData>
      <sheetData sheetId="8">
        <row r="38">
          <cell r="F38">
            <v>1179.5960655</v>
          </cell>
          <cell r="G38">
            <v>1315.6</v>
          </cell>
        </row>
      </sheetData>
      <sheetData sheetId="11">
        <row r="15">
          <cell r="D15">
            <v>1369.75068</v>
          </cell>
          <cell r="G15">
            <v>1033.6</v>
          </cell>
        </row>
      </sheetData>
      <sheetData sheetId="12">
        <row r="21">
          <cell r="E21">
            <v>1547.0457995</v>
          </cell>
          <cell r="I21">
            <v>1887.2</v>
          </cell>
        </row>
      </sheetData>
      <sheetData sheetId="13">
        <row r="24">
          <cell r="E24">
            <v>1654.6736405</v>
          </cell>
          <cell r="I24">
            <v>1602.9458</v>
          </cell>
        </row>
      </sheetData>
      <sheetData sheetId="14">
        <row r="16">
          <cell r="C16">
            <v>713.8</v>
          </cell>
          <cell r="D16">
            <v>730.9</v>
          </cell>
        </row>
      </sheetData>
      <sheetData sheetId="16">
        <row r="46">
          <cell r="G46">
            <v>1509.2</v>
          </cell>
          <cell r="H46">
            <v>1523.4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КХ"/>
      <sheetName val="МКХ (2)"/>
      <sheetName val=" Североникель доля"/>
      <sheetName val="2010"/>
    </sheetNames>
    <sheetDataSet>
      <sheetData sheetId="3">
        <row r="19">
          <cell r="D19">
            <v>15.342635839000184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30"/>
  <sheetViews>
    <sheetView zoomScalePageLayoutView="0" workbookViewId="0" topLeftCell="A1">
      <selection activeCell="B48" sqref="B48"/>
    </sheetView>
  </sheetViews>
  <sheetFormatPr defaultColWidth="9.140625" defaultRowHeight="12" customHeight="1" outlineLevelRow="1"/>
  <cols>
    <col min="1" max="1" width="6.8515625" style="1" customWidth="1"/>
    <col min="2" max="2" width="50.7109375" style="1" customWidth="1"/>
    <col min="3" max="3" width="15.7109375" style="1" customWidth="1"/>
    <col min="4" max="4" width="9.421875" style="1" bestFit="1" customWidth="1"/>
    <col min="5" max="5" width="11.421875" style="1" bestFit="1" customWidth="1"/>
    <col min="6" max="6" width="14.140625" style="1" customWidth="1"/>
    <col min="7" max="7" width="15.8515625" style="1" customWidth="1"/>
    <col min="8" max="8" width="25.421875" style="1" customWidth="1"/>
    <col min="9" max="9" width="15.421875" style="1" customWidth="1"/>
    <col min="10" max="10" width="13.00390625" style="1" customWidth="1"/>
    <col min="11" max="16384" width="9.140625" style="1" customWidth="1"/>
  </cols>
  <sheetData>
    <row r="1" spans="1:10" ht="12" customHeight="1">
      <c r="A1" s="1" t="s">
        <v>210</v>
      </c>
      <c r="J1" s="97" t="s">
        <v>229</v>
      </c>
    </row>
    <row r="3" spans="1:21" ht="12" customHeight="1">
      <c r="A3" s="121" t="s">
        <v>237</v>
      </c>
      <c r="B3" s="122"/>
      <c r="C3" s="122"/>
      <c r="D3" s="122"/>
      <c r="E3" s="122"/>
      <c r="F3" s="122"/>
      <c r="G3" s="122"/>
      <c r="H3" s="122"/>
      <c r="I3" s="122"/>
      <c r="J3" s="123"/>
      <c r="K3" s="7"/>
      <c r="L3" s="7"/>
      <c r="M3" s="7"/>
      <c r="N3" s="8"/>
      <c r="O3" s="8"/>
      <c r="P3" s="8"/>
      <c r="Q3" s="8"/>
      <c r="R3" s="8"/>
      <c r="S3" s="8"/>
      <c r="T3" s="8"/>
      <c r="U3" s="8"/>
    </row>
    <row r="4" spans="1:21" ht="12" customHeight="1" thickBot="1">
      <c r="A4" s="81"/>
      <c r="B4" s="2"/>
      <c r="C4" s="2"/>
      <c r="D4" s="2"/>
      <c r="E4" s="2"/>
      <c r="F4" s="2"/>
      <c r="G4" s="2"/>
      <c r="H4" s="2"/>
      <c r="I4" s="2"/>
      <c r="J4" s="9"/>
      <c r="K4" s="4"/>
      <c r="L4" s="4"/>
      <c r="M4" s="4"/>
      <c r="N4" s="8"/>
      <c r="O4" s="8"/>
      <c r="P4" s="8"/>
      <c r="Q4" s="8"/>
      <c r="R4" s="8"/>
      <c r="S4" s="8"/>
      <c r="T4" s="8"/>
      <c r="U4" s="8"/>
    </row>
    <row r="5" spans="1:21" ht="45.75" thickBot="1">
      <c r="A5" s="82" t="s">
        <v>0</v>
      </c>
      <c r="B5" s="35" t="s">
        <v>1</v>
      </c>
      <c r="C5" s="58" t="s">
        <v>2</v>
      </c>
      <c r="D5" s="58" t="s">
        <v>3</v>
      </c>
      <c r="E5" s="35" t="s">
        <v>4</v>
      </c>
      <c r="F5" s="35" t="s">
        <v>5</v>
      </c>
      <c r="G5" s="58" t="s">
        <v>6</v>
      </c>
      <c r="H5" s="58" t="s">
        <v>7</v>
      </c>
      <c r="I5" s="83" t="s">
        <v>139</v>
      </c>
      <c r="J5" s="84" t="s">
        <v>140</v>
      </c>
      <c r="K5" s="4"/>
      <c r="L5" s="4"/>
      <c r="M5" s="4"/>
      <c r="N5" s="8"/>
      <c r="O5" s="8"/>
      <c r="P5" s="8"/>
      <c r="Q5" s="8"/>
      <c r="R5" s="8"/>
      <c r="S5" s="8"/>
      <c r="T5" s="8"/>
      <c r="U5" s="8"/>
    </row>
    <row r="6" spans="1:21" ht="12" customHeight="1" thickBot="1">
      <c r="A6" s="10">
        <v>1</v>
      </c>
      <c r="B6" s="11">
        <f>A6+1</f>
        <v>2</v>
      </c>
      <c r="C6" s="11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9">
        <v>10</v>
      </c>
      <c r="K6" s="4"/>
      <c r="L6" s="4"/>
      <c r="M6" s="4"/>
      <c r="N6" s="8"/>
      <c r="O6" s="8"/>
      <c r="P6" s="8"/>
      <c r="Q6" s="8"/>
      <c r="R6" s="8"/>
      <c r="S6" s="8"/>
      <c r="T6" s="8"/>
      <c r="U6" s="8"/>
    </row>
    <row r="7" spans="1:14" s="14" customFormat="1" ht="22.5">
      <c r="A7" s="15" t="s">
        <v>8</v>
      </c>
      <c r="B7" s="16" t="s">
        <v>141</v>
      </c>
      <c r="C7" s="17"/>
      <c r="D7" s="100"/>
      <c r="E7" s="100"/>
      <c r="F7" s="100"/>
      <c r="G7" s="101"/>
      <c r="H7" s="101"/>
      <c r="I7" s="101"/>
      <c r="J7" s="101"/>
      <c r="K7" s="18"/>
      <c r="L7" s="18"/>
      <c r="M7" s="18"/>
      <c r="N7" s="18"/>
    </row>
    <row r="8" spans="1:14" ht="11.25" hidden="1" outlineLevel="1">
      <c r="A8" s="19" t="s">
        <v>9</v>
      </c>
      <c r="B8" s="20" t="s">
        <v>10</v>
      </c>
      <c r="C8" s="17"/>
      <c r="D8" s="100"/>
      <c r="E8" s="100"/>
      <c r="F8" s="100"/>
      <c r="G8" s="101"/>
      <c r="H8" s="101"/>
      <c r="I8" s="101"/>
      <c r="J8" s="101"/>
      <c r="K8" s="8"/>
      <c r="L8" s="8"/>
      <c r="M8" s="8"/>
      <c r="N8" s="8"/>
    </row>
    <row r="9" spans="1:14" ht="11.25" hidden="1" outlineLevel="1">
      <c r="A9" s="19" t="s">
        <v>11</v>
      </c>
      <c r="B9" s="21" t="s">
        <v>12</v>
      </c>
      <c r="C9" s="22" t="s">
        <v>13</v>
      </c>
      <c r="D9" s="100"/>
      <c r="E9" s="100"/>
      <c r="F9" s="100"/>
      <c r="G9" s="101"/>
      <c r="H9" s="101"/>
      <c r="I9" s="101"/>
      <c r="J9" s="101"/>
      <c r="K9" s="8"/>
      <c r="L9" s="8"/>
      <c r="M9" s="8"/>
      <c r="N9" s="8"/>
    </row>
    <row r="10" spans="1:14" s="14" customFormat="1" ht="11.25" hidden="1" outlineLevel="1">
      <c r="A10" s="23" t="s">
        <v>14</v>
      </c>
      <c r="B10" s="24" t="s">
        <v>15</v>
      </c>
      <c r="C10" s="17"/>
      <c r="D10" s="100"/>
      <c r="E10" s="100"/>
      <c r="F10" s="100"/>
      <c r="G10" s="101"/>
      <c r="H10" s="101"/>
      <c r="I10" s="101"/>
      <c r="J10" s="101"/>
      <c r="K10" s="18"/>
      <c r="L10" s="18"/>
      <c r="M10" s="18"/>
      <c r="N10" s="18"/>
    </row>
    <row r="11" spans="1:14" ht="11.25" hidden="1" outlineLevel="1">
      <c r="A11" s="19" t="s">
        <v>16</v>
      </c>
      <c r="B11" s="25" t="s">
        <v>142</v>
      </c>
      <c r="C11" s="22" t="s">
        <v>13</v>
      </c>
      <c r="D11" s="100"/>
      <c r="E11" s="100"/>
      <c r="F11" s="100"/>
      <c r="G11" s="101"/>
      <c r="H11" s="101"/>
      <c r="I11" s="101"/>
      <c r="J11" s="101"/>
      <c r="K11" s="8"/>
      <c r="L11" s="8"/>
      <c r="M11" s="8"/>
      <c r="N11" s="8"/>
    </row>
    <row r="12" spans="1:14" ht="22.5" hidden="1" outlineLevel="1">
      <c r="A12" s="19" t="s">
        <v>17</v>
      </c>
      <c r="B12" s="25" t="s">
        <v>143</v>
      </c>
      <c r="C12" s="22" t="s">
        <v>18</v>
      </c>
      <c r="D12" s="100"/>
      <c r="E12" s="100"/>
      <c r="F12" s="100"/>
      <c r="G12" s="101"/>
      <c r="H12" s="101"/>
      <c r="I12" s="101"/>
      <c r="J12" s="101"/>
      <c r="K12" s="8"/>
      <c r="L12" s="8"/>
      <c r="M12" s="8"/>
      <c r="N12" s="8"/>
    </row>
    <row r="13" spans="1:14" s="14" customFormat="1" ht="11.25" hidden="1" outlineLevel="1">
      <c r="A13" s="23" t="s">
        <v>19</v>
      </c>
      <c r="B13" s="20" t="s">
        <v>20</v>
      </c>
      <c r="C13" s="17"/>
      <c r="D13" s="100"/>
      <c r="E13" s="100"/>
      <c r="F13" s="100"/>
      <c r="G13" s="101"/>
      <c r="H13" s="101"/>
      <c r="I13" s="101"/>
      <c r="J13" s="101"/>
      <c r="K13" s="18"/>
      <c r="L13" s="18"/>
      <c r="M13" s="18"/>
      <c r="N13" s="18"/>
    </row>
    <row r="14" spans="1:14" ht="11.25" hidden="1" outlineLevel="1">
      <c r="A14" s="19" t="s">
        <v>21</v>
      </c>
      <c r="B14" s="21" t="s">
        <v>12</v>
      </c>
      <c r="C14" s="22" t="s">
        <v>13</v>
      </c>
      <c r="D14" s="100"/>
      <c r="E14" s="100"/>
      <c r="F14" s="100"/>
      <c r="G14" s="101"/>
      <c r="H14" s="101"/>
      <c r="I14" s="101"/>
      <c r="J14" s="101"/>
      <c r="K14" s="8"/>
      <c r="L14" s="8"/>
      <c r="M14" s="8"/>
      <c r="N14" s="8"/>
    </row>
    <row r="15" spans="1:14" s="14" customFormat="1" ht="11.25" hidden="1" outlineLevel="1">
      <c r="A15" s="23" t="s">
        <v>22</v>
      </c>
      <c r="B15" s="24" t="s">
        <v>15</v>
      </c>
      <c r="C15" s="17"/>
      <c r="D15" s="100"/>
      <c r="E15" s="100"/>
      <c r="F15" s="100"/>
      <c r="G15" s="101"/>
      <c r="H15" s="101"/>
      <c r="I15" s="101"/>
      <c r="J15" s="101"/>
      <c r="K15" s="18"/>
      <c r="L15" s="18"/>
      <c r="M15" s="18"/>
      <c r="N15" s="18"/>
    </row>
    <row r="16" spans="1:14" ht="11.25" hidden="1" outlineLevel="1">
      <c r="A16" s="19" t="s">
        <v>23</v>
      </c>
      <c r="B16" s="25" t="s">
        <v>142</v>
      </c>
      <c r="C16" s="22" t="s">
        <v>13</v>
      </c>
      <c r="D16" s="100"/>
      <c r="E16" s="100"/>
      <c r="F16" s="100"/>
      <c r="G16" s="101"/>
      <c r="H16" s="101"/>
      <c r="I16" s="101"/>
      <c r="J16" s="101"/>
      <c r="K16" s="8"/>
      <c r="L16" s="8"/>
      <c r="M16" s="8"/>
      <c r="N16" s="8"/>
    </row>
    <row r="17" spans="1:14" ht="22.5" hidden="1" outlineLevel="1">
      <c r="A17" s="19" t="s">
        <v>24</v>
      </c>
      <c r="B17" s="25" t="s">
        <v>143</v>
      </c>
      <c r="C17" s="22" t="s">
        <v>18</v>
      </c>
      <c r="D17" s="100"/>
      <c r="E17" s="100"/>
      <c r="F17" s="100"/>
      <c r="G17" s="101"/>
      <c r="H17" s="101"/>
      <c r="I17" s="101"/>
      <c r="J17" s="101"/>
      <c r="K17" s="8"/>
      <c r="L17" s="8"/>
      <c r="M17" s="8"/>
      <c r="N17" s="8"/>
    </row>
    <row r="18" spans="1:14" s="14" customFormat="1" ht="11.25" collapsed="1">
      <c r="A18" s="23" t="s">
        <v>25</v>
      </c>
      <c r="B18" s="20" t="s">
        <v>26</v>
      </c>
      <c r="C18" s="17"/>
      <c r="D18" s="100"/>
      <c r="E18" s="100"/>
      <c r="F18" s="100"/>
      <c r="G18" s="101"/>
      <c r="H18" s="101"/>
      <c r="I18" s="101"/>
      <c r="J18" s="101"/>
      <c r="K18" s="18"/>
      <c r="L18" s="18"/>
      <c r="M18" s="18"/>
      <c r="N18" s="18"/>
    </row>
    <row r="19" spans="1:14" ht="34.5" customHeight="1">
      <c r="A19" s="19" t="s">
        <v>27</v>
      </c>
      <c r="B19" s="21" t="s">
        <v>12</v>
      </c>
      <c r="C19" s="22" t="s">
        <v>13</v>
      </c>
      <c r="D19" s="103">
        <v>1.75</v>
      </c>
      <c r="E19" s="100" t="s">
        <v>235</v>
      </c>
      <c r="F19" s="100" t="s">
        <v>232</v>
      </c>
      <c r="G19" s="100" t="s">
        <v>236</v>
      </c>
      <c r="H19" s="100" t="s">
        <v>233</v>
      </c>
      <c r="I19" s="101"/>
      <c r="J19" s="101"/>
      <c r="K19" s="8"/>
      <c r="L19" s="8"/>
      <c r="M19" s="8"/>
      <c r="N19" s="8"/>
    </row>
    <row r="20" spans="1:14" s="14" customFormat="1" ht="11.25" hidden="1" outlineLevel="1">
      <c r="A20" s="23" t="s">
        <v>28</v>
      </c>
      <c r="B20" s="24" t="s">
        <v>15</v>
      </c>
      <c r="C20" s="17"/>
      <c r="D20" s="100"/>
      <c r="E20" s="100"/>
      <c r="F20" s="100"/>
      <c r="G20" s="101"/>
      <c r="H20" s="101"/>
      <c r="I20" s="101"/>
      <c r="J20" s="101"/>
      <c r="K20" s="18"/>
      <c r="L20" s="18"/>
      <c r="M20" s="18"/>
      <c r="N20" s="18"/>
    </row>
    <row r="21" spans="1:14" ht="11.25" hidden="1" outlineLevel="1">
      <c r="A21" s="19" t="s">
        <v>29</v>
      </c>
      <c r="B21" s="25" t="s">
        <v>142</v>
      </c>
      <c r="C21" s="22" t="s">
        <v>13</v>
      </c>
      <c r="D21" s="100"/>
      <c r="E21" s="100"/>
      <c r="F21" s="100"/>
      <c r="G21" s="101"/>
      <c r="H21" s="101"/>
      <c r="I21" s="101"/>
      <c r="J21" s="101"/>
      <c r="K21" s="8"/>
      <c r="L21" s="8"/>
      <c r="M21" s="8"/>
      <c r="N21" s="8"/>
    </row>
    <row r="22" spans="1:14" ht="22.5" hidden="1" outlineLevel="1">
      <c r="A22" s="19" t="s">
        <v>30</v>
      </c>
      <c r="B22" s="25" t="s">
        <v>143</v>
      </c>
      <c r="C22" s="22" t="s">
        <v>18</v>
      </c>
      <c r="D22" s="100"/>
      <c r="E22" s="100"/>
      <c r="F22" s="100"/>
      <c r="G22" s="101"/>
      <c r="H22" s="101"/>
      <c r="I22" s="101"/>
      <c r="J22" s="101"/>
      <c r="K22" s="8"/>
      <c r="L22" s="8"/>
      <c r="M22" s="8"/>
      <c r="N22" s="8"/>
    </row>
    <row r="23" spans="1:14" ht="22.5" hidden="1" outlineLevel="1">
      <c r="A23" s="26" t="s">
        <v>31</v>
      </c>
      <c r="B23" s="27" t="s">
        <v>144</v>
      </c>
      <c r="C23" s="22" t="s">
        <v>13</v>
      </c>
      <c r="D23" s="100"/>
      <c r="E23" s="100"/>
      <c r="F23" s="100"/>
      <c r="G23" s="101"/>
      <c r="H23" s="101"/>
      <c r="I23" s="101"/>
      <c r="J23" s="101"/>
      <c r="K23" s="8"/>
      <c r="L23" s="8"/>
      <c r="M23" s="8"/>
      <c r="N23" s="8"/>
    </row>
    <row r="24" spans="1:14" ht="22.5" hidden="1" outlineLevel="1">
      <c r="A24" s="19" t="s">
        <v>32</v>
      </c>
      <c r="B24" s="85" t="s">
        <v>145</v>
      </c>
      <c r="C24" s="22" t="s">
        <v>13</v>
      </c>
      <c r="D24" s="100"/>
      <c r="E24" s="100"/>
      <c r="F24" s="100"/>
      <c r="G24" s="101"/>
      <c r="H24" s="101"/>
      <c r="I24" s="101"/>
      <c r="J24" s="101"/>
      <c r="K24" s="8"/>
      <c r="L24" s="8"/>
      <c r="M24" s="8"/>
      <c r="N24" s="8"/>
    </row>
    <row r="25" spans="1:14" ht="22.5" hidden="1" outlineLevel="1">
      <c r="A25" s="19" t="s">
        <v>33</v>
      </c>
      <c r="B25" s="85" t="s">
        <v>146</v>
      </c>
      <c r="C25" s="22" t="s">
        <v>13</v>
      </c>
      <c r="D25" s="100"/>
      <c r="E25" s="100"/>
      <c r="F25" s="100"/>
      <c r="G25" s="101"/>
      <c r="H25" s="101"/>
      <c r="I25" s="101"/>
      <c r="J25" s="101"/>
      <c r="K25" s="8"/>
      <c r="L25" s="8"/>
      <c r="M25" s="8"/>
      <c r="N25" s="8"/>
    </row>
    <row r="26" spans="1:14" ht="22.5" hidden="1" outlineLevel="1">
      <c r="A26" s="19" t="s">
        <v>34</v>
      </c>
      <c r="B26" s="85" t="s">
        <v>147</v>
      </c>
      <c r="C26" s="22" t="s">
        <v>13</v>
      </c>
      <c r="D26" s="100"/>
      <c r="E26" s="100"/>
      <c r="F26" s="100"/>
      <c r="G26" s="101"/>
      <c r="H26" s="101"/>
      <c r="I26" s="101"/>
      <c r="J26" s="101"/>
      <c r="K26" s="8"/>
      <c r="L26" s="8"/>
      <c r="M26" s="8"/>
      <c r="N26" s="8"/>
    </row>
    <row r="27" spans="1:14" ht="22.5" hidden="1" outlineLevel="1">
      <c r="A27" s="26" t="s">
        <v>35</v>
      </c>
      <c r="B27" s="27" t="s">
        <v>148</v>
      </c>
      <c r="C27" s="22" t="s">
        <v>13</v>
      </c>
      <c r="D27" s="100"/>
      <c r="E27" s="100"/>
      <c r="F27" s="100"/>
      <c r="G27" s="101"/>
      <c r="H27" s="101"/>
      <c r="I27" s="101"/>
      <c r="J27" s="101"/>
      <c r="K27" s="8"/>
      <c r="L27" s="8"/>
      <c r="M27" s="8"/>
      <c r="N27" s="8"/>
    </row>
    <row r="28" spans="1:14" ht="33.75" hidden="1" outlineLevel="1">
      <c r="A28" s="26" t="s">
        <v>36</v>
      </c>
      <c r="B28" s="27" t="s">
        <v>149</v>
      </c>
      <c r="C28" s="22" t="s">
        <v>37</v>
      </c>
      <c r="D28" s="100"/>
      <c r="E28" s="100"/>
      <c r="F28" s="100"/>
      <c r="G28" s="101"/>
      <c r="H28" s="101"/>
      <c r="I28" s="101"/>
      <c r="J28" s="101"/>
      <c r="K28" s="8"/>
      <c r="L28" s="8"/>
      <c r="M28" s="8"/>
      <c r="N28" s="8"/>
    </row>
    <row r="29" spans="1:14" ht="34.5" hidden="1" outlineLevel="1" thickBot="1">
      <c r="A29" s="28" t="s">
        <v>38</v>
      </c>
      <c r="B29" s="29" t="s">
        <v>150</v>
      </c>
      <c r="C29" s="30" t="s">
        <v>37</v>
      </c>
      <c r="D29" s="100"/>
      <c r="E29" s="100"/>
      <c r="F29" s="100"/>
      <c r="G29" s="101"/>
      <c r="H29" s="101"/>
      <c r="I29" s="101"/>
      <c r="J29" s="101"/>
      <c r="K29" s="8"/>
      <c r="L29" s="8"/>
      <c r="M29" s="8"/>
      <c r="N29" s="8"/>
    </row>
    <row r="30" spans="1:8" ht="12" customHeight="1" collapsed="1">
      <c r="A30" s="31"/>
      <c r="B30" s="32"/>
      <c r="C30" s="32"/>
      <c r="D30" s="32"/>
      <c r="E30" s="32"/>
      <c r="F30" s="32"/>
      <c r="G30" s="32"/>
      <c r="H30" s="32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8.00390625" style="132" customWidth="1"/>
    <col min="2" max="2" width="30.00390625" style="132" customWidth="1"/>
    <col min="3" max="3" width="7.8515625" style="270" customWidth="1"/>
    <col min="4" max="4" width="9.421875" style="132" hidden="1" customWidth="1"/>
    <col min="5" max="5" width="9.28125" style="132" hidden="1" customWidth="1"/>
    <col min="6" max="6" width="8.8515625" style="132" hidden="1" customWidth="1"/>
    <col min="7" max="7" width="12.8515625" style="132" customWidth="1"/>
    <col min="8" max="8" width="12.57421875" style="132" customWidth="1"/>
    <col min="9" max="9" width="12.7109375" style="132" customWidth="1"/>
    <col min="10" max="10" width="11.7109375" style="132" customWidth="1"/>
    <col min="11" max="11" width="63.28125" style="132" customWidth="1"/>
    <col min="12" max="16384" width="9.140625" style="132" customWidth="1"/>
  </cols>
  <sheetData>
    <row r="1" spans="1:10" ht="51.75" customHeight="1">
      <c r="A1" s="130" t="s">
        <v>239</v>
      </c>
      <c r="B1" s="131" t="s">
        <v>240</v>
      </c>
      <c r="C1" s="131"/>
      <c r="D1" s="131"/>
      <c r="E1" s="131"/>
      <c r="F1" s="131"/>
      <c r="G1" s="131"/>
      <c r="H1" s="131"/>
      <c r="I1" s="131"/>
      <c r="J1" s="131"/>
    </row>
    <row r="2" spans="1:10" ht="17.2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4"/>
    </row>
    <row r="3" spans="1:10" ht="9.75" customHeight="1" hidden="1" thickBot="1">
      <c r="A3" s="135"/>
      <c r="B3" s="136"/>
      <c r="C3" s="137"/>
      <c r="D3" s="138"/>
      <c r="E3" s="138"/>
      <c r="F3" s="138"/>
      <c r="G3" s="138"/>
      <c r="H3" s="138"/>
      <c r="I3" s="138"/>
      <c r="J3" s="138"/>
    </row>
    <row r="4" spans="1:10" ht="5.25" customHeight="1" hidden="1">
      <c r="A4" s="136"/>
      <c r="B4" s="135"/>
      <c r="C4" s="139"/>
      <c r="D4" s="135"/>
      <c r="E4" s="135"/>
      <c r="F4" s="135"/>
      <c r="G4" s="135"/>
      <c r="H4" s="135"/>
      <c r="I4" s="135"/>
      <c r="J4" s="135"/>
    </row>
    <row r="5" spans="1:11" ht="27.75" customHeight="1" thickBot="1">
      <c r="A5" s="140" t="s">
        <v>0</v>
      </c>
      <c r="B5" s="141" t="s">
        <v>241</v>
      </c>
      <c r="C5" s="142" t="s">
        <v>242</v>
      </c>
      <c r="D5" s="143" t="s">
        <v>243</v>
      </c>
      <c r="E5" s="144" t="s">
        <v>244</v>
      </c>
      <c r="F5" s="143">
        <v>2010</v>
      </c>
      <c r="G5" s="145" t="s">
        <v>245</v>
      </c>
      <c r="H5" s="146"/>
      <c r="I5" s="147" t="s">
        <v>246</v>
      </c>
      <c r="J5" s="148"/>
      <c r="K5" s="149" t="s">
        <v>247</v>
      </c>
    </row>
    <row r="6" spans="1:11" ht="17.25" customHeight="1" thickBot="1">
      <c r="A6" s="150"/>
      <c r="B6" s="151"/>
      <c r="C6" s="152"/>
      <c r="D6" s="153" t="s">
        <v>248</v>
      </c>
      <c r="E6" s="154" t="s">
        <v>249</v>
      </c>
      <c r="F6" s="153" t="s">
        <v>250</v>
      </c>
      <c r="G6" s="155" t="s">
        <v>251</v>
      </c>
      <c r="H6" s="156" t="s">
        <v>252</v>
      </c>
      <c r="I6" s="157" t="s">
        <v>251</v>
      </c>
      <c r="J6" s="156" t="s">
        <v>252</v>
      </c>
      <c r="K6" s="158"/>
    </row>
    <row r="7" spans="1:11" ht="18.75" customHeight="1">
      <c r="A7" s="159" t="s">
        <v>253</v>
      </c>
      <c r="B7" s="160" t="s">
        <v>254</v>
      </c>
      <c r="C7" s="161" t="s">
        <v>255</v>
      </c>
      <c r="D7" s="162"/>
      <c r="E7" s="163"/>
      <c r="F7" s="163"/>
      <c r="G7" s="164">
        <v>5441</v>
      </c>
      <c r="H7" s="165"/>
      <c r="I7" s="166">
        <f>'[2]показат водоснабж ЦЭС - 09-10г.'!G11</f>
        <v>5430.192</v>
      </c>
      <c r="J7" s="167"/>
      <c r="K7" s="158"/>
    </row>
    <row r="8" spans="1:11" ht="18" customHeight="1">
      <c r="A8" s="168"/>
      <c r="B8" s="169" t="s">
        <v>256</v>
      </c>
      <c r="C8" s="170" t="s">
        <v>257</v>
      </c>
      <c r="D8" s="171"/>
      <c r="E8" s="172"/>
      <c r="F8" s="172"/>
      <c r="G8" s="173">
        <v>91.2</v>
      </c>
      <c r="H8" s="174"/>
      <c r="I8" s="175">
        <f>'[2]показат водоснабж ЦЭС - 09-10г.'!G14</f>
        <v>85.245</v>
      </c>
      <c r="J8" s="176"/>
      <c r="K8" s="158"/>
    </row>
    <row r="9" spans="1:11" ht="16.5" customHeight="1">
      <c r="A9" s="177" t="s">
        <v>258</v>
      </c>
      <c r="B9" s="178" t="s">
        <v>259</v>
      </c>
      <c r="C9" s="179"/>
      <c r="D9" s="180"/>
      <c r="E9" s="181"/>
      <c r="F9" s="181"/>
      <c r="G9" s="182"/>
      <c r="H9" s="183"/>
      <c r="I9" s="184"/>
      <c r="J9" s="183"/>
      <c r="K9" s="185" t="s">
        <v>260</v>
      </c>
    </row>
    <row r="10" spans="1:11" ht="24" customHeight="1" hidden="1">
      <c r="A10" s="177">
        <v>1</v>
      </c>
      <c r="B10" s="186" t="s">
        <v>261</v>
      </c>
      <c r="C10" s="187"/>
      <c r="D10" s="188"/>
      <c r="E10" s="189"/>
      <c r="F10" s="189"/>
      <c r="G10" s="190"/>
      <c r="H10" s="191"/>
      <c r="I10" s="192"/>
      <c r="J10" s="193"/>
      <c r="K10" s="158"/>
    </row>
    <row r="11" spans="1:11" ht="15.75" customHeight="1">
      <c r="A11" s="177">
        <v>1</v>
      </c>
      <c r="B11" s="194" t="s">
        <v>262</v>
      </c>
      <c r="C11" s="195" t="s">
        <v>263</v>
      </c>
      <c r="D11" s="188">
        <f aca="true" t="shared" si="0" ref="D11:D23">SUM(G11:G11)</f>
        <v>0</v>
      </c>
      <c r="E11" s="189" t="e">
        <f>#REF!</f>
        <v>#REF!</v>
      </c>
      <c r="F11" s="189" t="e">
        <f>#REF!</f>
        <v>#REF!</v>
      </c>
      <c r="G11" s="190"/>
      <c r="H11" s="191"/>
      <c r="I11" s="196"/>
      <c r="J11" s="197"/>
      <c r="K11" s="158" t="s">
        <v>264</v>
      </c>
    </row>
    <row r="12" spans="1:11" ht="15.75" customHeight="1">
      <c r="A12" s="177">
        <v>2</v>
      </c>
      <c r="B12" s="194" t="s">
        <v>265</v>
      </c>
      <c r="C12" s="195" t="s">
        <v>70</v>
      </c>
      <c r="D12" s="188">
        <f t="shared" si="0"/>
        <v>1369.75068</v>
      </c>
      <c r="E12" s="189" t="e">
        <f>I12+#REF!+#REF!</f>
        <v>#REF!</v>
      </c>
      <c r="F12" s="189" t="e">
        <f>#REF!+#REF!+#REF!</f>
        <v>#REF!</v>
      </c>
      <c r="G12" s="198">
        <f>'[2]эл.энер.на прод 2011'!D15</f>
        <v>1369.75068</v>
      </c>
      <c r="H12" s="199">
        <f>G12/$G$7</f>
        <v>0.25174612755008274</v>
      </c>
      <c r="I12" s="192">
        <f>'[2]эл.энер.на прод 2011'!G15</f>
        <v>1033.6</v>
      </c>
      <c r="J12" s="200">
        <f>I12/$I$7</f>
        <v>0.19034317755246957</v>
      </c>
      <c r="K12" s="158" t="s">
        <v>266</v>
      </c>
    </row>
    <row r="13" spans="1:11" ht="15.75" customHeight="1" hidden="1">
      <c r="A13" s="177">
        <v>3</v>
      </c>
      <c r="B13" s="194" t="s">
        <v>267</v>
      </c>
      <c r="C13" s="195" t="s">
        <v>70</v>
      </c>
      <c r="D13" s="188">
        <f t="shared" si="0"/>
        <v>0</v>
      </c>
      <c r="E13" s="189" t="e">
        <f>#REF!</f>
        <v>#REF!</v>
      </c>
      <c r="F13" s="189" t="e">
        <f>#REF!</f>
        <v>#REF!</v>
      </c>
      <c r="G13" s="198"/>
      <c r="H13" s="199"/>
      <c r="I13" s="196"/>
      <c r="J13" s="200">
        <f aca="true" t="shared" si="1" ref="J13:J24">I13/$I$7</f>
        <v>0</v>
      </c>
      <c r="K13" s="158"/>
    </row>
    <row r="14" spans="1:11" ht="18" customHeight="1">
      <c r="A14" s="177">
        <v>3</v>
      </c>
      <c r="B14" s="194" t="s">
        <v>268</v>
      </c>
      <c r="C14" s="195" t="s">
        <v>70</v>
      </c>
      <c r="D14" s="188">
        <f t="shared" si="0"/>
        <v>1509.2</v>
      </c>
      <c r="E14" s="189" t="e">
        <f>I14+#REF!+#REF!</f>
        <v>#REF!</v>
      </c>
      <c r="F14" s="189" t="e">
        <f>#REF!+#REF!+#REF!</f>
        <v>#REF!</v>
      </c>
      <c r="G14" s="198">
        <f>'[2]ФОТ -2011'!G46</f>
        <v>1509.2</v>
      </c>
      <c r="H14" s="199">
        <f aca="true" t="shared" si="2" ref="H14:H24">G14/$G$7</f>
        <v>0.2773754824480794</v>
      </c>
      <c r="I14" s="192">
        <f>'[2]ФОТ -2011'!H46</f>
        <v>1523.4</v>
      </c>
      <c r="J14" s="200">
        <f t="shared" si="1"/>
        <v>0.28054256645068903</v>
      </c>
      <c r="K14" s="158"/>
    </row>
    <row r="15" spans="1:11" ht="12.75" customHeight="1" hidden="1">
      <c r="A15" s="177">
        <v>5</v>
      </c>
      <c r="B15" s="194" t="s">
        <v>269</v>
      </c>
      <c r="C15" s="195" t="s">
        <v>263</v>
      </c>
      <c r="D15" s="188">
        <f t="shared" si="0"/>
        <v>872</v>
      </c>
      <c r="E15" s="189"/>
      <c r="F15" s="189"/>
      <c r="G15" s="198">
        <v>872</v>
      </c>
      <c r="H15" s="199">
        <f t="shared" si="2"/>
        <v>0.16026465723212643</v>
      </c>
      <c r="I15" s="196"/>
      <c r="J15" s="200">
        <f t="shared" si="1"/>
        <v>0</v>
      </c>
      <c r="K15" s="158"/>
    </row>
    <row r="16" spans="1:11" ht="18.75" customHeight="1">
      <c r="A16" s="177">
        <v>4</v>
      </c>
      <c r="B16" s="194" t="s">
        <v>270</v>
      </c>
      <c r="C16" s="195" t="s">
        <v>263</v>
      </c>
      <c r="D16" s="188">
        <f t="shared" si="0"/>
        <v>347.19146</v>
      </c>
      <c r="E16" s="189" t="e">
        <f>I16+#REF!+#REF!</f>
        <v>#REF!</v>
      </c>
      <c r="F16" s="189" t="e">
        <f>#REF!+#REF!+#REF!</f>
        <v>#REF!</v>
      </c>
      <c r="G16" s="198">
        <f>G14*23.005/100</f>
        <v>347.19146</v>
      </c>
      <c r="H16" s="199">
        <f t="shared" si="2"/>
        <v>0.06381022973718066</v>
      </c>
      <c r="I16" s="192">
        <v>328</v>
      </c>
      <c r="J16" s="200">
        <f t="shared" si="1"/>
        <v>0.06040302074033478</v>
      </c>
      <c r="K16" s="185" t="s">
        <v>271</v>
      </c>
    </row>
    <row r="17" spans="1:11" ht="15.75" customHeight="1">
      <c r="A17" s="177">
        <v>5</v>
      </c>
      <c r="B17" s="194" t="s">
        <v>272</v>
      </c>
      <c r="C17" s="195" t="s">
        <v>263</v>
      </c>
      <c r="D17" s="188">
        <f t="shared" si="0"/>
        <v>713.8</v>
      </c>
      <c r="E17" s="189" t="e">
        <f>I17+#REF!+#REF!</f>
        <v>#REF!</v>
      </c>
      <c r="F17" s="189" t="e">
        <f>#REF!+#REF!+#REF!</f>
        <v>#REF!</v>
      </c>
      <c r="G17" s="198">
        <f>'[2]Амортизация ОВиВО '!C16</f>
        <v>713.8</v>
      </c>
      <c r="H17" s="199">
        <f t="shared" si="2"/>
        <v>0.13118911964712368</v>
      </c>
      <c r="I17" s="192">
        <f>'[2]Амортизация ОВиВО '!D16</f>
        <v>730.9</v>
      </c>
      <c r="J17" s="200">
        <f t="shared" si="1"/>
        <v>0.13459929225338624</v>
      </c>
      <c r="K17" s="158" t="s">
        <v>273</v>
      </c>
    </row>
    <row r="18" spans="1:11" ht="12.75" customHeight="1" hidden="1">
      <c r="A18" s="177">
        <v>7</v>
      </c>
      <c r="B18" s="194" t="s">
        <v>274</v>
      </c>
      <c r="C18" s="195" t="s">
        <v>263</v>
      </c>
      <c r="D18" s="188">
        <f t="shared" si="0"/>
        <v>0</v>
      </c>
      <c r="E18" s="189" t="e">
        <f>I18+#REF!+#REF!</f>
        <v>#REF!</v>
      </c>
      <c r="F18" s="201"/>
      <c r="G18" s="198"/>
      <c r="H18" s="199">
        <f t="shared" si="2"/>
        <v>0</v>
      </c>
      <c r="I18" s="196"/>
      <c r="J18" s="200">
        <f t="shared" si="1"/>
        <v>0</v>
      </c>
      <c r="K18" s="158"/>
    </row>
    <row r="19" spans="1:11" ht="17.25" customHeight="1">
      <c r="A19" s="177">
        <v>6</v>
      </c>
      <c r="B19" s="194" t="s">
        <v>275</v>
      </c>
      <c r="C19" s="195" t="s">
        <v>263</v>
      </c>
      <c r="D19" s="188">
        <f t="shared" si="0"/>
        <v>1179.5960655</v>
      </c>
      <c r="E19" s="189" t="e">
        <f>I19+#REF!+#REF!</f>
        <v>#REF!</v>
      </c>
      <c r="F19" s="189" t="e">
        <f>#REF!+#REF!+#REF!</f>
        <v>#REF!</v>
      </c>
      <c r="G19" s="198">
        <f>'[2]ремонты 2011 г.'!F38</f>
        <v>1179.5960655</v>
      </c>
      <c r="H19" s="199">
        <f t="shared" si="2"/>
        <v>0.21679765952949823</v>
      </c>
      <c r="I19" s="192">
        <f>'[2]ремонты 2011 г.'!G38</f>
        <v>1315.6</v>
      </c>
      <c r="J19" s="200">
        <f t="shared" si="1"/>
        <v>0.2422750429450745</v>
      </c>
      <c r="K19" s="158" t="s">
        <v>276</v>
      </c>
    </row>
    <row r="20" spans="1:11" ht="20.25" customHeight="1">
      <c r="A20" s="177">
        <v>7</v>
      </c>
      <c r="B20" s="202" t="s">
        <v>277</v>
      </c>
      <c r="C20" s="195" t="s">
        <v>263</v>
      </c>
      <c r="D20" s="188">
        <f t="shared" si="0"/>
        <v>1547.0457995</v>
      </c>
      <c r="E20" s="189" t="e">
        <f>I20+#REF!+#REF!</f>
        <v>#REF!</v>
      </c>
      <c r="F20" s="189" t="e">
        <f>#REF!+#REF!+#REF!</f>
        <v>#REF!</v>
      </c>
      <c r="G20" s="198">
        <f>'[2]прочие расх.поЦВС 2011г.'!E21</f>
        <v>1547.0457995</v>
      </c>
      <c r="H20" s="199">
        <f t="shared" si="2"/>
        <v>0.2843311522698033</v>
      </c>
      <c r="I20" s="192">
        <f>'[2]прочие расх.поЦВС 2011г.'!I21</f>
        <v>1887.2</v>
      </c>
      <c r="J20" s="200">
        <f t="shared" si="1"/>
        <v>0.3475383559181701</v>
      </c>
      <c r="K20" s="158"/>
    </row>
    <row r="21" spans="1:11" ht="15" customHeight="1" hidden="1">
      <c r="A21" s="177"/>
      <c r="B21" s="194" t="s">
        <v>278</v>
      </c>
      <c r="C21" s="195"/>
      <c r="D21" s="188">
        <f t="shared" si="0"/>
        <v>0</v>
      </c>
      <c r="E21" s="189"/>
      <c r="F21" s="189"/>
      <c r="G21" s="198"/>
      <c r="H21" s="199">
        <f t="shared" si="2"/>
        <v>0</v>
      </c>
      <c r="I21" s="196"/>
      <c r="J21" s="200">
        <f t="shared" si="1"/>
        <v>0</v>
      </c>
      <c r="K21" s="158"/>
    </row>
    <row r="22" spans="1:11" ht="14.25" customHeight="1" hidden="1">
      <c r="A22" s="177"/>
      <c r="B22" s="194" t="s">
        <v>279</v>
      </c>
      <c r="C22" s="195"/>
      <c r="D22" s="188">
        <f t="shared" si="0"/>
        <v>0</v>
      </c>
      <c r="E22" s="189"/>
      <c r="F22" s="189"/>
      <c r="G22" s="198"/>
      <c r="H22" s="199">
        <f t="shared" si="2"/>
        <v>0</v>
      </c>
      <c r="I22" s="196"/>
      <c r="J22" s="200">
        <f t="shared" si="1"/>
        <v>0</v>
      </c>
      <c r="K22" s="158"/>
    </row>
    <row r="23" spans="1:11" ht="15" customHeight="1" hidden="1">
      <c r="A23" s="177"/>
      <c r="B23" s="194" t="s">
        <v>280</v>
      </c>
      <c r="C23" s="195"/>
      <c r="D23" s="188">
        <f t="shared" si="0"/>
        <v>0</v>
      </c>
      <c r="E23" s="189"/>
      <c r="F23" s="189"/>
      <c r="G23" s="198"/>
      <c r="H23" s="199">
        <f t="shared" si="2"/>
        <v>0</v>
      </c>
      <c r="I23" s="196"/>
      <c r="J23" s="200">
        <f t="shared" si="1"/>
        <v>0</v>
      </c>
      <c r="K23" s="158"/>
    </row>
    <row r="24" spans="1:11" ht="17.25" customHeight="1">
      <c r="A24" s="203">
        <v>8</v>
      </c>
      <c r="B24" s="194" t="s">
        <v>281</v>
      </c>
      <c r="C24" s="195" t="s">
        <v>263</v>
      </c>
      <c r="D24" s="188" t="e">
        <f>G24+#REF!+#REF!</f>
        <v>#REF!</v>
      </c>
      <c r="E24" s="204" t="e">
        <f>I24+#REF!+#REF!</f>
        <v>#REF!</v>
      </c>
      <c r="F24" s="204" t="e">
        <f>#REF!+#REF!+#REF!</f>
        <v>#REF!</v>
      </c>
      <c r="G24" s="198">
        <f>'[2]общепроиз. расх.по ЦВС  11г.'!E24</f>
        <v>1654.6736405</v>
      </c>
      <c r="H24" s="199">
        <f t="shared" si="2"/>
        <v>0.3041120456717515</v>
      </c>
      <c r="I24" s="192">
        <f>'[2]общепроиз. расх.по ЦВС  11г.'!I24</f>
        <v>1602.9458</v>
      </c>
      <c r="J24" s="200">
        <f t="shared" si="1"/>
        <v>0.2951913670824162</v>
      </c>
      <c r="K24" s="158"/>
    </row>
    <row r="25" spans="1:11" ht="29.25" customHeight="1">
      <c r="A25" s="205"/>
      <c r="B25" s="206" t="s">
        <v>282</v>
      </c>
      <c r="C25" s="207" t="s">
        <v>263</v>
      </c>
      <c r="D25" s="208" t="e">
        <f>D11+D12+D13+D14+D16+D17+D19+D20+D24</f>
        <v>#REF!</v>
      </c>
      <c r="E25" s="209" t="e">
        <f>E11+E12+E13+E14+E16+E17+E19+E20+E24</f>
        <v>#REF!</v>
      </c>
      <c r="F25" s="209" t="e">
        <f>F11+F12+F13+F14+F16+F17+F19+F20+F24</f>
        <v>#REF!</v>
      </c>
      <c r="G25" s="210">
        <f>G12+G14+G16+G17+G19+G20+G24</f>
        <v>8321.2576455</v>
      </c>
      <c r="H25" s="211">
        <f>H12+H14+H16+H17+H19+H20+H24</f>
        <v>1.5293618168535195</v>
      </c>
      <c r="I25" s="212">
        <f>+I11+I12+I13+I14+I16+I17+I19+I20+I24</f>
        <v>8421.6458</v>
      </c>
      <c r="J25" s="213">
        <f>+J11+J12+J13+J14+J16+J17+J19+J20+J24</f>
        <v>1.5508928229425405</v>
      </c>
      <c r="K25" s="158"/>
    </row>
    <row r="26" spans="1:11" s="220" customFormat="1" ht="19.5" customHeight="1">
      <c r="A26" s="214"/>
      <c r="B26" s="215" t="s">
        <v>283</v>
      </c>
      <c r="C26" s="216" t="s">
        <v>263</v>
      </c>
      <c r="D26" s="217"/>
      <c r="E26" s="218"/>
      <c r="F26" s="218"/>
      <c r="G26" s="210">
        <f>G25/G7*G8</f>
        <v>139.47779769704098</v>
      </c>
      <c r="H26" s="211">
        <f>G26/G8</f>
        <v>1.5293618168535195</v>
      </c>
      <c r="I26" s="212">
        <f>'[2]фин.рез.2009'!C64/1000</f>
        <v>133.42815</v>
      </c>
      <c r="J26" s="213">
        <f>I26/I8</f>
        <v>1.5652313918704908</v>
      </c>
      <c r="K26" s="219"/>
    </row>
    <row r="27" spans="1:11" ht="30.75" customHeight="1">
      <c r="A27" s="221">
        <v>9</v>
      </c>
      <c r="B27" s="222" t="s">
        <v>284</v>
      </c>
      <c r="C27" s="223" t="s">
        <v>263</v>
      </c>
      <c r="D27" s="224"/>
      <c r="E27" s="225"/>
      <c r="F27" s="225"/>
      <c r="G27" s="226">
        <f>'[3]2010'!$D$19</f>
        <v>15.342635839000184</v>
      </c>
      <c r="H27" s="227">
        <f>G27/G8</f>
        <v>0.16823065612938798</v>
      </c>
      <c r="I27" s="228">
        <f>('[2]фин.рез.2009'!D64+'[2]фин.рез.2009'!E64)/1000</f>
        <v>8.858612439446153</v>
      </c>
      <c r="J27" s="227">
        <f>I27/I8</f>
        <v>0.10391943737985984</v>
      </c>
      <c r="K27" s="158"/>
    </row>
    <row r="28" spans="1:11" ht="30.75" customHeight="1" hidden="1" thickBot="1">
      <c r="A28" s="221"/>
      <c r="B28" s="222" t="s">
        <v>285</v>
      </c>
      <c r="C28" s="229" t="s">
        <v>193</v>
      </c>
      <c r="D28" s="230"/>
      <c r="E28" s="231"/>
      <c r="F28" s="232"/>
      <c r="G28" s="233">
        <f>G27/G33%</f>
        <v>9.62131587560629</v>
      </c>
      <c r="H28" s="234"/>
      <c r="I28" s="235">
        <f>I27/I33%</f>
        <v>10.089265765034936</v>
      </c>
      <c r="J28" s="236"/>
      <c r="K28" s="158"/>
    </row>
    <row r="29" spans="1:11" ht="47.25" customHeight="1">
      <c r="A29" s="221"/>
      <c r="B29" s="237" t="s">
        <v>286</v>
      </c>
      <c r="C29" s="223" t="s">
        <v>263</v>
      </c>
      <c r="D29" s="224"/>
      <c r="E29" s="225"/>
      <c r="F29" s="225"/>
      <c r="G29" s="226">
        <f>G26+G27</f>
        <v>154.82043353604118</v>
      </c>
      <c r="H29" s="238">
        <f>H26+H27</f>
        <v>1.6975924729829075</v>
      </c>
      <c r="I29" s="228">
        <f>I26+I27</f>
        <v>142.28676243944614</v>
      </c>
      <c r="J29" s="227">
        <f>G29/G8</f>
        <v>1.6975924729829077</v>
      </c>
      <c r="K29" s="158"/>
    </row>
    <row r="30" spans="1:11" ht="16.5" customHeight="1">
      <c r="A30" s="239"/>
      <c r="B30" s="237" t="s">
        <v>287</v>
      </c>
      <c r="C30" s="207" t="s">
        <v>288</v>
      </c>
      <c r="D30" s="240"/>
      <c r="E30" s="241"/>
      <c r="F30" s="241"/>
      <c r="G30" s="242">
        <f>G29/G8</f>
        <v>1.6975924729829077</v>
      </c>
      <c r="H30" s="243"/>
      <c r="I30" s="244">
        <f>I29/I8</f>
        <v>1.6691508292503505</v>
      </c>
      <c r="J30" s="243"/>
      <c r="K30" s="158"/>
    </row>
    <row r="31" spans="1:11" ht="30.75" customHeight="1">
      <c r="A31" s="221">
        <v>10</v>
      </c>
      <c r="B31" s="245" t="s">
        <v>289</v>
      </c>
      <c r="C31" s="229" t="s">
        <v>263</v>
      </c>
      <c r="D31" s="246"/>
      <c r="E31" s="247"/>
      <c r="F31" s="248"/>
      <c r="G31" s="226">
        <f>G29*G32%</f>
        <v>4.644613006081236</v>
      </c>
      <c r="H31" s="238">
        <f>G31/G8</f>
        <v>0.050927774189487234</v>
      </c>
      <c r="I31" s="228">
        <f>I33-I29</f>
        <v>-54.48441243944613</v>
      </c>
      <c r="J31" s="227">
        <f>I31/I8</f>
        <v>-0.6391508292503505</v>
      </c>
      <c r="K31" s="158"/>
    </row>
    <row r="32" spans="1:11" ht="15.75" customHeight="1">
      <c r="A32" s="221"/>
      <c r="B32" s="249" t="s">
        <v>290</v>
      </c>
      <c r="C32" s="223" t="s">
        <v>193</v>
      </c>
      <c r="D32" s="224"/>
      <c r="E32" s="225"/>
      <c r="F32" s="225"/>
      <c r="G32" s="226">
        <v>3</v>
      </c>
      <c r="H32" s="227"/>
      <c r="I32" s="228">
        <f>I31/I29*100</f>
        <v>-38.29197565910842</v>
      </c>
      <c r="J32" s="227"/>
      <c r="K32" s="158"/>
    </row>
    <row r="33" spans="1:11" ht="29.25" customHeight="1">
      <c r="A33" s="221" t="s">
        <v>291</v>
      </c>
      <c r="B33" s="250" t="s">
        <v>292</v>
      </c>
      <c r="C33" s="223" t="s">
        <v>263</v>
      </c>
      <c r="D33" s="224"/>
      <c r="E33" s="225"/>
      <c r="F33" s="225"/>
      <c r="G33" s="226">
        <f>G29+G31</f>
        <v>159.46504654212242</v>
      </c>
      <c r="H33" s="238">
        <f>G33/G8</f>
        <v>1.7485202471723948</v>
      </c>
      <c r="I33" s="228">
        <f>'[2]фин.рез.2009'!B64/1000</f>
        <v>87.80235</v>
      </c>
      <c r="J33" s="238">
        <f>I33/I8</f>
        <v>1.03</v>
      </c>
      <c r="K33" s="158"/>
    </row>
    <row r="34" spans="1:11" ht="15.75" customHeight="1" thickBot="1">
      <c r="A34" s="251"/>
      <c r="B34" s="252" t="s">
        <v>293</v>
      </c>
      <c r="C34" s="253" t="s">
        <v>294</v>
      </c>
      <c r="D34" s="254"/>
      <c r="E34" s="255"/>
      <c r="F34" s="255"/>
      <c r="G34" s="256">
        <f>G33/G8</f>
        <v>1.7485202471723948</v>
      </c>
      <c r="H34" s="257"/>
      <c r="I34" s="258">
        <f>'[2]тов.прод 2009г'!C5/1000</f>
        <v>1.03</v>
      </c>
      <c r="J34" s="259"/>
      <c r="K34" s="260"/>
    </row>
    <row r="35" spans="1:10" ht="15">
      <c r="A35" s="261"/>
      <c r="B35" s="262"/>
      <c r="C35" s="261"/>
      <c r="D35" s="261"/>
      <c r="E35" s="261"/>
      <c r="G35" s="220"/>
      <c r="H35" s="220"/>
      <c r="I35" s="261"/>
      <c r="J35" s="261"/>
    </row>
    <row r="36" spans="1:10" ht="15">
      <c r="A36" s="261"/>
      <c r="B36" s="262"/>
      <c r="C36" s="261"/>
      <c r="D36" s="261"/>
      <c r="E36" s="261"/>
      <c r="G36" s="263"/>
      <c r="H36" s="263"/>
      <c r="I36" s="261"/>
      <c r="J36" s="261"/>
    </row>
    <row r="37" spans="1:10" ht="18.75">
      <c r="A37" s="264"/>
      <c r="B37" s="265"/>
      <c r="C37" s="265"/>
      <c r="D37" s="265"/>
      <c r="E37" s="265"/>
      <c r="F37" s="265"/>
      <c r="G37" s="265"/>
      <c r="H37" s="265"/>
      <c r="I37" s="265"/>
      <c r="J37" s="265"/>
    </row>
    <row r="38" spans="1:10" ht="14.25">
      <c r="A38" s="266"/>
      <c r="B38" s="266"/>
      <c r="C38" s="266"/>
      <c r="D38" s="266"/>
      <c r="E38" s="266"/>
      <c r="F38" s="266"/>
      <c r="G38" s="266"/>
      <c r="H38" s="266"/>
      <c r="I38" s="266"/>
      <c r="J38" s="267"/>
    </row>
    <row r="39" spans="2:10" ht="34.5" customHeight="1">
      <c r="B39" s="268"/>
      <c r="C39" s="269"/>
      <c r="D39" s="270"/>
      <c r="E39" s="270"/>
      <c r="F39" s="270"/>
      <c r="G39" s="270"/>
      <c r="H39" s="270"/>
      <c r="I39" s="271"/>
      <c r="J39" s="271"/>
    </row>
    <row r="40" spans="2:10" ht="23.25" customHeight="1">
      <c r="B40" s="272"/>
      <c r="I40" s="273"/>
      <c r="J40" s="273"/>
    </row>
    <row r="41" spans="2:10" ht="25.5" customHeight="1" hidden="1">
      <c r="B41" s="272" t="s">
        <v>295</v>
      </c>
      <c r="E41" s="132" t="e">
        <f>(I26+#REF!+#REF!)/E25</f>
        <v>#REF!</v>
      </c>
      <c r="I41" s="274">
        <f>I17/I7*I8</f>
        <v>11.47391666813991</v>
      </c>
      <c r="J41" s="274"/>
    </row>
    <row r="42" spans="2:5" ht="25.5" hidden="1">
      <c r="B42" s="272" t="s">
        <v>296</v>
      </c>
      <c r="E42" s="274" t="e">
        <f>29473*E41</f>
        <v>#REF!</v>
      </c>
    </row>
    <row r="43" spans="2:5" ht="12.75" hidden="1">
      <c r="B43" s="272" t="s">
        <v>297</v>
      </c>
      <c r="E43" s="274" t="e">
        <f>(I17+#REF!+#REF!)*E41</f>
        <v>#REF!</v>
      </c>
    </row>
    <row r="44" spans="2:5" ht="12.75" customHeight="1" hidden="1">
      <c r="B44" s="272" t="s">
        <v>298</v>
      </c>
      <c r="E44" s="274" t="e">
        <f>E42-E43</f>
        <v>#REF!</v>
      </c>
    </row>
    <row r="45" ht="12.75">
      <c r="B45" s="272"/>
    </row>
    <row r="46" spans="1:10" ht="18.75">
      <c r="A46" s="275"/>
      <c r="B46" s="275"/>
      <c r="C46" s="276"/>
      <c r="D46" s="275"/>
      <c r="E46" s="275"/>
      <c r="F46" s="275"/>
      <c r="G46" s="275"/>
      <c r="H46" s="275"/>
      <c r="I46" s="275"/>
      <c r="J46" s="275"/>
    </row>
    <row r="47" spans="1:10" ht="18.75">
      <c r="A47" s="275"/>
      <c r="B47" s="275"/>
      <c r="C47" s="276"/>
      <c r="D47" s="275"/>
      <c r="E47" s="275"/>
      <c r="F47" s="275"/>
      <c r="G47" s="275"/>
      <c r="H47" s="275"/>
      <c r="I47" s="275"/>
      <c r="J47" s="275"/>
    </row>
    <row r="48" spans="1:10" ht="18.75">
      <c r="A48" s="275"/>
      <c r="B48" s="275"/>
      <c r="C48" s="276"/>
      <c r="D48" s="275"/>
      <c r="E48" s="275"/>
      <c r="F48" s="275"/>
      <c r="G48" s="275"/>
      <c r="H48" s="275"/>
      <c r="I48" s="275"/>
      <c r="J48" s="275"/>
    </row>
  </sheetData>
  <sheetProtection/>
  <mergeCells count="8">
    <mergeCell ref="A38:I38"/>
    <mergeCell ref="B1:J1"/>
    <mergeCell ref="A2:I2"/>
    <mergeCell ref="A5:A6"/>
    <mergeCell ref="B5:B6"/>
    <mergeCell ref="C5:C6"/>
    <mergeCell ref="G5:H5"/>
    <mergeCell ref="I5:J5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8.421875" style="73" customWidth="1"/>
    <col min="2" max="2" width="8.8515625" style="1" customWidth="1"/>
    <col min="3" max="3" width="60.7109375" style="1" customWidth="1"/>
    <col min="4" max="4" width="13.28125" style="1" customWidth="1"/>
    <col min="5" max="5" width="16.421875" style="1" customWidth="1"/>
    <col min="6" max="6" width="9.7109375" style="1" hidden="1" customWidth="1"/>
    <col min="7" max="16384" width="9.140625" style="1" customWidth="1"/>
  </cols>
  <sheetData>
    <row r="1" spans="1:6" ht="12" customHeight="1">
      <c r="A1" s="71" t="s">
        <v>212</v>
      </c>
      <c r="E1" s="1" t="s">
        <v>229</v>
      </c>
      <c r="F1" s="97" t="s">
        <v>229</v>
      </c>
    </row>
    <row r="4" spans="1:15" ht="33" customHeight="1">
      <c r="A4" s="74"/>
      <c r="B4" s="121" t="s">
        <v>234</v>
      </c>
      <c r="C4" s="122"/>
      <c r="D4" s="122"/>
      <c r="E4" s="123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6" customHeight="1" thickBot="1">
      <c r="A5" s="74"/>
      <c r="B5" s="2"/>
      <c r="C5" s="2"/>
      <c r="D5" s="2"/>
      <c r="E5" s="2"/>
      <c r="F5" s="3"/>
      <c r="G5" s="4"/>
      <c r="H5" s="8"/>
      <c r="I5" s="8"/>
      <c r="J5" s="8"/>
      <c r="K5" s="8"/>
      <c r="L5" s="8"/>
      <c r="M5" s="8"/>
      <c r="N5" s="8"/>
      <c r="O5" s="8"/>
    </row>
    <row r="6" spans="1:15" ht="30" customHeight="1" thickBot="1">
      <c r="A6" s="45" t="s">
        <v>230</v>
      </c>
      <c r="B6" s="34" t="s">
        <v>0</v>
      </c>
      <c r="C6" s="58" t="s">
        <v>1</v>
      </c>
      <c r="D6" s="58" t="s">
        <v>2</v>
      </c>
      <c r="E6" s="36" t="s">
        <v>238</v>
      </c>
      <c r="F6" s="36" t="s">
        <v>231</v>
      </c>
      <c r="G6" s="4"/>
      <c r="H6" s="8"/>
      <c r="I6" s="8"/>
      <c r="J6" s="8"/>
      <c r="K6" s="8"/>
      <c r="L6" s="8"/>
      <c r="M6" s="8"/>
      <c r="N6" s="8"/>
      <c r="O6" s="8"/>
    </row>
    <row r="7" spans="1:15" ht="12" thickBot="1">
      <c r="A7" s="80" t="s">
        <v>219</v>
      </c>
      <c r="B7" s="37">
        <v>1</v>
      </c>
      <c r="C7" s="12">
        <f>B7+1</f>
        <v>2</v>
      </c>
      <c r="D7" s="38">
        <f>C7+1</f>
        <v>3</v>
      </c>
      <c r="E7" s="39">
        <f>D7+1</f>
        <v>4</v>
      </c>
      <c r="F7" s="13">
        <f>E7+1</f>
        <v>5</v>
      </c>
      <c r="G7" s="4"/>
      <c r="H7" s="8"/>
      <c r="I7" s="8"/>
      <c r="J7" s="8"/>
      <c r="K7" s="8"/>
      <c r="L7" s="8"/>
      <c r="M7" s="8"/>
      <c r="N7" s="8"/>
      <c r="O7" s="8"/>
    </row>
    <row r="8" spans="1:6" ht="41.25" customHeight="1">
      <c r="A8" s="77" t="s">
        <v>127</v>
      </c>
      <c r="B8" s="75" t="s">
        <v>8</v>
      </c>
      <c r="C8" s="59" t="s">
        <v>67</v>
      </c>
      <c r="D8" s="60" t="s">
        <v>68</v>
      </c>
      <c r="E8" s="126" t="s">
        <v>211</v>
      </c>
      <c r="F8" s="127"/>
    </row>
    <row r="9" spans="1:6" ht="15" customHeight="1">
      <c r="A9" s="77" t="s">
        <v>128</v>
      </c>
      <c r="B9" s="102" t="s">
        <v>31</v>
      </c>
      <c r="C9" s="61" t="s">
        <v>69</v>
      </c>
      <c r="D9" s="62" t="s">
        <v>70</v>
      </c>
      <c r="E9" s="109">
        <v>155.90850000000003</v>
      </c>
      <c r="F9" s="49"/>
    </row>
    <row r="10" spans="1:6" ht="22.5">
      <c r="A10" s="124" t="s">
        <v>129</v>
      </c>
      <c r="B10" s="76">
        <v>3</v>
      </c>
      <c r="C10" s="61" t="s">
        <v>167</v>
      </c>
      <c r="D10" s="62" t="s">
        <v>70</v>
      </c>
      <c r="E10" s="113">
        <v>171.0589967383038</v>
      </c>
      <c r="F10" s="88">
        <v>0</v>
      </c>
    </row>
    <row r="11" spans="1:6" ht="14.25" customHeight="1">
      <c r="A11" s="124"/>
      <c r="B11" s="76" t="s">
        <v>40</v>
      </c>
      <c r="C11" s="64" t="s">
        <v>168</v>
      </c>
      <c r="D11" s="62" t="s">
        <v>70</v>
      </c>
      <c r="E11" s="88">
        <v>118.32725000000002</v>
      </c>
      <c r="F11" s="88">
        <v>0</v>
      </c>
    </row>
    <row r="12" spans="1:6" ht="14.25" customHeight="1">
      <c r="A12" s="124"/>
      <c r="B12" s="76" t="s">
        <v>169</v>
      </c>
      <c r="C12" s="65" t="s">
        <v>170</v>
      </c>
      <c r="D12" s="62" t="s">
        <v>70</v>
      </c>
      <c r="E12" s="114"/>
      <c r="F12" s="47"/>
    </row>
    <row r="13" spans="1:6" ht="14.25" customHeight="1">
      <c r="A13" s="124"/>
      <c r="B13" s="78" t="s">
        <v>171</v>
      </c>
      <c r="C13" s="65" t="s">
        <v>172</v>
      </c>
      <c r="D13" s="62" t="s">
        <v>70</v>
      </c>
      <c r="E13" s="110">
        <v>118.32725000000002</v>
      </c>
      <c r="F13" s="49"/>
    </row>
    <row r="14" spans="1:6" ht="14.25" customHeight="1">
      <c r="A14" s="124"/>
      <c r="B14" s="78" t="s">
        <v>173</v>
      </c>
      <c r="C14" s="65" t="s">
        <v>174</v>
      </c>
      <c r="D14" s="62" t="s">
        <v>70</v>
      </c>
      <c r="E14" s="115"/>
      <c r="F14" s="49"/>
    </row>
    <row r="15" spans="1:6" ht="33.75">
      <c r="A15" s="124"/>
      <c r="B15" s="76" t="s">
        <v>41</v>
      </c>
      <c r="C15" s="64" t="s">
        <v>71</v>
      </c>
      <c r="D15" s="89" t="s">
        <v>70</v>
      </c>
      <c r="E15" s="111">
        <v>26.1710417184466</v>
      </c>
      <c r="F15" s="47"/>
    </row>
    <row r="16" spans="1:6" ht="15" customHeight="1">
      <c r="A16" s="124"/>
      <c r="B16" s="76" t="s">
        <v>72</v>
      </c>
      <c r="C16" s="65" t="s">
        <v>73</v>
      </c>
      <c r="D16" s="62" t="s">
        <v>74</v>
      </c>
      <c r="E16" s="104">
        <v>1.3560125242718444</v>
      </c>
      <c r="F16" s="90"/>
    </row>
    <row r="17" spans="1:6" ht="15" customHeight="1">
      <c r="A17" s="124"/>
      <c r="B17" s="76" t="s">
        <v>75</v>
      </c>
      <c r="C17" s="65" t="s">
        <v>76</v>
      </c>
      <c r="D17" s="62" t="s">
        <v>175</v>
      </c>
      <c r="E17" s="104">
        <v>19.3</v>
      </c>
      <c r="F17" s="90"/>
    </row>
    <row r="18" spans="1:6" ht="15" customHeight="1">
      <c r="A18" s="124"/>
      <c r="B18" s="76" t="s">
        <v>42</v>
      </c>
      <c r="C18" s="64" t="s">
        <v>176</v>
      </c>
      <c r="D18" s="89" t="s">
        <v>70</v>
      </c>
      <c r="E18" s="90"/>
      <c r="F18" s="90"/>
    </row>
    <row r="19" spans="1:6" ht="15" customHeight="1">
      <c r="A19" s="124"/>
      <c r="B19" s="76" t="s">
        <v>77</v>
      </c>
      <c r="C19" s="65" t="s">
        <v>78</v>
      </c>
      <c r="D19" s="62" t="s">
        <v>79</v>
      </c>
      <c r="E19" s="91">
        <v>0</v>
      </c>
      <c r="F19" s="91">
        <v>0</v>
      </c>
    </row>
    <row r="20" spans="1:6" ht="15" customHeight="1">
      <c r="A20" s="124"/>
      <c r="B20" s="76" t="s">
        <v>80</v>
      </c>
      <c r="C20" s="66" t="s">
        <v>81</v>
      </c>
      <c r="D20" s="62" t="s">
        <v>79</v>
      </c>
      <c r="E20" s="90"/>
      <c r="F20" s="90"/>
    </row>
    <row r="21" spans="1:6" ht="15" customHeight="1">
      <c r="A21" s="124"/>
      <c r="B21" s="76" t="s">
        <v>82</v>
      </c>
      <c r="C21" s="66" t="s">
        <v>83</v>
      </c>
      <c r="D21" s="62" t="s">
        <v>79</v>
      </c>
      <c r="E21" s="90"/>
      <c r="F21" s="90"/>
    </row>
    <row r="22" spans="1:6" ht="15" customHeight="1">
      <c r="A22" s="124"/>
      <c r="B22" s="76" t="s">
        <v>84</v>
      </c>
      <c r="C22" s="66" t="s">
        <v>85</v>
      </c>
      <c r="D22" s="62" t="s">
        <v>79</v>
      </c>
      <c r="E22" s="90"/>
      <c r="F22" s="90"/>
    </row>
    <row r="23" spans="1:6" ht="15" customHeight="1">
      <c r="A23" s="124"/>
      <c r="B23" s="76" t="s">
        <v>86</v>
      </c>
      <c r="C23" s="66" t="s">
        <v>87</v>
      </c>
      <c r="D23" s="62" t="s">
        <v>79</v>
      </c>
      <c r="E23" s="90"/>
      <c r="F23" s="90"/>
    </row>
    <row r="24" spans="1:6" ht="15" customHeight="1">
      <c r="A24" s="124"/>
      <c r="B24" s="76" t="s">
        <v>88</v>
      </c>
      <c r="C24" s="66" t="s">
        <v>89</v>
      </c>
      <c r="D24" s="62" t="s">
        <v>79</v>
      </c>
      <c r="E24" s="90"/>
      <c r="F24" s="90"/>
    </row>
    <row r="25" spans="1:6" ht="15" customHeight="1">
      <c r="A25" s="124"/>
      <c r="B25" s="76" t="s">
        <v>90</v>
      </c>
      <c r="C25" s="66" t="s">
        <v>91</v>
      </c>
      <c r="D25" s="62" t="s">
        <v>79</v>
      </c>
      <c r="E25" s="90"/>
      <c r="F25" s="90"/>
    </row>
    <row r="26" spans="1:6" ht="15" customHeight="1">
      <c r="A26" s="124"/>
      <c r="B26" s="76" t="s">
        <v>92</v>
      </c>
      <c r="C26" s="66" t="s">
        <v>93</v>
      </c>
      <c r="D26" s="62" t="s">
        <v>79</v>
      </c>
      <c r="E26" s="90"/>
      <c r="F26" s="90"/>
    </row>
    <row r="27" spans="1:6" ht="15" customHeight="1">
      <c r="A27" s="124"/>
      <c r="B27" s="76" t="s">
        <v>94</v>
      </c>
      <c r="C27" s="66" t="s">
        <v>95</v>
      </c>
      <c r="D27" s="62" t="s">
        <v>79</v>
      </c>
      <c r="E27" s="90"/>
      <c r="F27" s="90"/>
    </row>
    <row r="28" spans="1:6" ht="15" customHeight="1">
      <c r="A28" s="124"/>
      <c r="B28" s="76" t="s">
        <v>43</v>
      </c>
      <c r="C28" s="64" t="s">
        <v>96</v>
      </c>
      <c r="D28" s="89" t="s">
        <v>70</v>
      </c>
      <c r="E28" s="105">
        <v>1.6793126716254732</v>
      </c>
      <c r="F28" s="90"/>
    </row>
    <row r="29" spans="1:6" ht="22.5">
      <c r="A29" s="124"/>
      <c r="B29" s="76" t="s">
        <v>44</v>
      </c>
      <c r="C29" s="64" t="s">
        <v>97</v>
      </c>
      <c r="D29" s="89" t="s">
        <v>70</v>
      </c>
      <c r="E29" s="105">
        <v>0.3598475295977003</v>
      </c>
      <c r="F29" s="90"/>
    </row>
    <row r="30" spans="1:6" ht="15.75" customHeight="1">
      <c r="A30" s="124"/>
      <c r="B30" s="76" t="s">
        <v>45</v>
      </c>
      <c r="C30" s="64" t="s">
        <v>98</v>
      </c>
      <c r="D30" s="89" t="s">
        <v>70</v>
      </c>
      <c r="E30" s="105">
        <v>0.6779378043268176</v>
      </c>
      <c r="F30" s="90"/>
    </row>
    <row r="31" spans="1:6" ht="15.75" customHeight="1">
      <c r="A31" s="124"/>
      <c r="B31" s="76" t="s">
        <v>46</v>
      </c>
      <c r="C31" s="64" t="s">
        <v>99</v>
      </c>
      <c r="D31" s="89" t="s">
        <v>70</v>
      </c>
      <c r="E31" s="90"/>
      <c r="F31" s="90"/>
    </row>
    <row r="32" spans="1:6" ht="15.75" customHeight="1">
      <c r="A32" s="124"/>
      <c r="B32" s="76" t="s">
        <v>100</v>
      </c>
      <c r="C32" s="64" t="s">
        <v>101</v>
      </c>
      <c r="D32" s="89" t="s">
        <v>70</v>
      </c>
      <c r="E32" s="105">
        <v>10.238684687814729</v>
      </c>
      <c r="F32" s="90"/>
    </row>
    <row r="33" spans="1:6" ht="15.75" customHeight="1">
      <c r="A33" s="124"/>
      <c r="B33" s="76" t="s">
        <v>102</v>
      </c>
      <c r="C33" s="64" t="s">
        <v>96</v>
      </c>
      <c r="D33" s="89" t="s">
        <v>70</v>
      </c>
      <c r="E33" s="105">
        <v>0.9553860947077472</v>
      </c>
      <c r="F33" s="90"/>
    </row>
    <row r="34" spans="1:6" ht="15.75" customHeight="1">
      <c r="A34" s="124"/>
      <c r="B34" s="76" t="s">
        <v>103</v>
      </c>
      <c r="C34" s="64" t="s">
        <v>104</v>
      </c>
      <c r="D34" s="89" t="s">
        <v>70</v>
      </c>
      <c r="E34" s="105">
        <v>0.20472264147200542</v>
      </c>
      <c r="F34" s="90"/>
    </row>
    <row r="35" spans="1:6" ht="15.75" customHeight="1">
      <c r="A35" s="124"/>
      <c r="B35" s="76" t="s">
        <v>105</v>
      </c>
      <c r="C35" s="64" t="s">
        <v>106</v>
      </c>
      <c r="D35" s="89" t="s">
        <v>70</v>
      </c>
      <c r="E35" s="105">
        <v>2.303878427293364</v>
      </c>
      <c r="F35" s="90"/>
    </row>
    <row r="36" spans="1:6" ht="15.75" customHeight="1">
      <c r="A36" s="124"/>
      <c r="B36" s="76" t="s">
        <v>107</v>
      </c>
      <c r="C36" s="64" t="s">
        <v>96</v>
      </c>
      <c r="D36" s="89" t="s">
        <v>70</v>
      </c>
      <c r="E36" s="105">
        <v>1.1417924855754589</v>
      </c>
      <c r="F36" s="90"/>
    </row>
    <row r="37" spans="1:6" ht="15.75" customHeight="1">
      <c r="A37" s="124"/>
      <c r="B37" s="76" t="s">
        <v>108</v>
      </c>
      <c r="C37" s="64" t="s">
        <v>104</v>
      </c>
      <c r="D37" s="89" t="s">
        <v>70</v>
      </c>
      <c r="E37" s="105">
        <v>0.14558548952248138</v>
      </c>
      <c r="F37" s="90"/>
    </row>
    <row r="38" spans="1:6" ht="15.75" customHeight="1">
      <c r="A38" s="124"/>
      <c r="B38" s="76" t="s">
        <v>109</v>
      </c>
      <c r="C38" s="64" t="s">
        <v>110</v>
      </c>
      <c r="D38" s="89" t="s">
        <v>70</v>
      </c>
      <c r="E38" s="105">
        <v>5.562248148362789</v>
      </c>
      <c r="F38" s="90"/>
    </row>
    <row r="39" spans="1:6" ht="15.75" customHeight="1">
      <c r="A39" s="124"/>
      <c r="B39" s="102" t="s">
        <v>111</v>
      </c>
      <c r="C39" s="65" t="s">
        <v>112</v>
      </c>
      <c r="D39" s="89" t="s">
        <v>70</v>
      </c>
      <c r="E39" s="90"/>
      <c r="F39" s="90"/>
    </row>
    <row r="40" spans="1:6" ht="15.75" customHeight="1">
      <c r="A40" s="124"/>
      <c r="B40" s="76" t="s">
        <v>113</v>
      </c>
      <c r="C40" s="65" t="s">
        <v>114</v>
      </c>
      <c r="D40" s="89" t="s">
        <v>70</v>
      </c>
      <c r="E40" s="105">
        <v>2.265348471987442</v>
      </c>
      <c r="F40" s="90"/>
    </row>
    <row r="41" spans="1:6" ht="15.75" customHeight="1">
      <c r="A41" s="124"/>
      <c r="B41" s="76" t="s">
        <v>115</v>
      </c>
      <c r="C41" s="65" t="s">
        <v>116</v>
      </c>
      <c r="D41" s="89" t="s">
        <v>70</v>
      </c>
      <c r="E41" s="112">
        <v>3.807</v>
      </c>
      <c r="F41" s="90"/>
    </row>
    <row r="42" spans="1:6" ht="15.75" customHeight="1">
      <c r="A42" s="124"/>
      <c r="B42" s="102" t="s">
        <v>117</v>
      </c>
      <c r="C42" s="65" t="s">
        <v>118</v>
      </c>
      <c r="D42" s="62" t="s">
        <v>177</v>
      </c>
      <c r="E42" s="104">
        <v>21</v>
      </c>
      <c r="F42" s="90"/>
    </row>
    <row r="43" spans="1:6" ht="22.5">
      <c r="A43" s="124"/>
      <c r="B43" s="76" t="s">
        <v>119</v>
      </c>
      <c r="C43" s="65" t="s">
        <v>120</v>
      </c>
      <c r="D43" s="89" t="s">
        <v>70</v>
      </c>
      <c r="E43" s="105">
        <v>0.4854248199851675</v>
      </c>
      <c r="F43" s="90"/>
    </row>
    <row r="44" spans="1:6" ht="33.75">
      <c r="A44" s="124"/>
      <c r="B44" s="76" t="s">
        <v>121</v>
      </c>
      <c r="C44" s="64" t="s">
        <v>122</v>
      </c>
      <c r="D44" s="89" t="s">
        <v>70</v>
      </c>
      <c r="E44" s="105">
        <v>5.738795750836303</v>
      </c>
      <c r="F44" s="90"/>
    </row>
    <row r="45" spans="1:6" ht="22.5">
      <c r="A45" s="77" t="s">
        <v>130</v>
      </c>
      <c r="B45" s="76" t="s">
        <v>36</v>
      </c>
      <c r="C45" s="61" t="s">
        <v>123</v>
      </c>
      <c r="D45" s="89" t="s">
        <v>70</v>
      </c>
      <c r="E45" s="104">
        <v>6.146551572706634</v>
      </c>
      <c r="F45" s="90"/>
    </row>
    <row r="46" spans="1:6" ht="45">
      <c r="A46" s="77" t="s">
        <v>131</v>
      </c>
      <c r="B46" s="76" t="s">
        <v>38</v>
      </c>
      <c r="C46" s="61" t="s">
        <v>178</v>
      </c>
      <c r="D46" s="89" t="s">
        <v>70</v>
      </c>
      <c r="E46" s="90">
        <v>4.917241258165307</v>
      </c>
      <c r="F46" s="90"/>
    </row>
    <row r="47" spans="1:6" ht="22.5">
      <c r="A47" s="77" t="s">
        <v>132</v>
      </c>
      <c r="B47" s="102" t="s">
        <v>48</v>
      </c>
      <c r="C47" s="61" t="s">
        <v>179</v>
      </c>
      <c r="D47" s="89" t="s">
        <v>70</v>
      </c>
      <c r="E47" s="105">
        <v>0.7436307901529133</v>
      </c>
      <c r="F47" s="90"/>
    </row>
    <row r="48" spans="1:6" ht="15" customHeight="1">
      <c r="A48" s="124" t="s">
        <v>133</v>
      </c>
      <c r="B48" s="76" t="s">
        <v>49</v>
      </c>
      <c r="C48" s="61" t="s">
        <v>180</v>
      </c>
      <c r="D48" s="62" t="s">
        <v>124</v>
      </c>
      <c r="E48" s="106">
        <v>20.881</v>
      </c>
      <c r="F48" s="91">
        <v>20.281</v>
      </c>
    </row>
    <row r="49" spans="1:6" ht="15" customHeight="1">
      <c r="A49" s="124"/>
      <c r="B49" s="76" t="s">
        <v>50</v>
      </c>
      <c r="C49" s="64" t="s">
        <v>181</v>
      </c>
      <c r="D49" s="62" t="s">
        <v>124</v>
      </c>
      <c r="E49" s="90"/>
      <c r="F49" s="90"/>
    </row>
    <row r="50" spans="1:6" ht="15" customHeight="1">
      <c r="A50" s="124"/>
      <c r="B50" s="76" t="s">
        <v>51</v>
      </c>
      <c r="C50" s="64" t="s">
        <v>182</v>
      </c>
      <c r="D50" s="62" t="s">
        <v>124</v>
      </c>
      <c r="E50" s="90">
        <v>20.881</v>
      </c>
      <c r="F50" s="90">
        <v>20.281</v>
      </c>
    </row>
    <row r="51" spans="1:6" ht="15" customHeight="1">
      <c r="A51" s="124" t="s">
        <v>134</v>
      </c>
      <c r="B51" s="76" t="s">
        <v>52</v>
      </c>
      <c r="C51" s="61" t="s">
        <v>183</v>
      </c>
      <c r="D51" s="62" t="s">
        <v>124</v>
      </c>
      <c r="E51" s="107">
        <v>22.463</v>
      </c>
      <c r="F51" s="91">
        <v>24.064</v>
      </c>
    </row>
    <row r="52" spans="1:6" ht="15" customHeight="1">
      <c r="A52" s="124"/>
      <c r="B52" s="76" t="s">
        <v>184</v>
      </c>
      <c r="C52" s="64" t="s">
        <v>170</v>
      </c>
      <c r="D52" s="62" t="s">
        <v>124</v>
      </c>
      <c r="E52" s="90"/>
      <c r="F52" s="90"/>
    </row>
    <row r="53" spans="1:6" ht="15" customHeight="1">
      <c r="A53" s="124"/>
      <c r="B53" s="76" t="s">
        <v>185</v>
      </c>
      <c r="C53" s="64" t="s">
        <v>172</v>
      </c>
      <c r="D53" s="62" t="s">
        <v>124</v>
      </c>
      <c r="E53" s="90">
        <v>22.463</v>
      </c>
      <c r="F53" s="90">
        <v>24.064</v>
      </c>
    </row>
    <row r="54" spans="1:6" ht="15" customHeight="1">
      <c r="A54" s="77" t="s">
        <v>135</v>
      </c>
      <c r="B54" s="76" t="s">
        <v>53</v>
      </c>
      <c r="C54" s="61" t="s">
        <v>186</v>
      </c>
      <c r="D54" s="62" t="s">
        <v>124</v>
      </c>
      <c r="E54" s="90"/>
      <c r="F54" s="90"/>
    </row>
    <row r="55" spans="1:6" ht="15" customHeight="1">
      <c r="A55" s="125" t="s">
        <v>136</v>
      </c>
      <c r="B55" s="76" t="s">
        <v>54</v>
      </c>
      <c r="C55" s="61" t="s">
        <v>187</v>
      </c>
      <c r="D55" s="62" t="s">
        <v>124</v>
      </c>
      <c r="E55" s="107">
        <v>21.475</v>
      </c>
      <c r="F55" s="91">
        <v>24.064</v>
      </c>
    </row>
    <row r="56" spans="1:6" ht="15" customHeight="1">
      <c r="A56" s="125"/>
      <c r="B56" s="76" t="s">
        <v>188</v>
      </c>
      <c r="C56" s="64" t="s">
        <v>189</v>
      </c>
      <c r="D56" s="62" t="s">
        <v>124</v>
      </c>
      <c r="E56" s="90">
        <v>12.51</v>
      </c>
      <c r="F56" s="90">
        <v>2.2</v>
      </c>
    </row>
    <row r="57" spans="1:6" ht="15" customHeight="1">
      <c r="A57" s="125"/>
      <c r="B57" s="76" t="s">
        <v>190</v>
      </c>
      <c r="C57" s="64" t="s">
        <v>191</v>
      </c>
      <c r="D57" s="62" t="s">
        <v>124</v>
      </c>
      <c r="E57" s="90">
        <v>8.965000000000002</v>
      </c>
      <c r="F57" s="90">
        <v>21.864</v>
      </c>
    </row>
    <row r="58" spans="1:6" ht="15" customHeight="1">
      <c r="A58" s="79" t="s">
        <v>137</v>
      </c>
      <c r="B58" s="76" t="s">
        <v>55</v>
      </c>
      <c r="C58" s="67" t="s">
        <v>192</v>
      </c>
      <c r="D58" s="62" t="s">
        <v>193</v>
      </c>
      <c r="E58" s="116">
        <v>4.407247473623292</v>
      </c>
      <c r="F58" s="90">
        <v>4.4</v>
      </c>
    </row>
    <row r="59" spans="1:6" ht="15" customHeight="1">
      <c r="A59" s="79" t="s">
        <v>138</v>
      </c>
      <c r="B59" s="76" t="s">
        <v>56</v>
      </c>
      <c r="C59" s="61" t="s">
        <v>194</v>
      </c>
      <c r="D59" s="62" t="s">
        <v>125</v>
      </c>
      <c r="E59" s="90">
        <v>3.6</v>
      </c>
      <c r="F59" s="90">
        <v>3.6</v>
      </c>
    </row>
    <row r="60" spans="1:6" ht="15" customHeight="1">
      <c r="A60" s="79" t="s">
        <v>213</v>
      </c>
      <c r="B60" s="76" t="s">
        <v>57</v>
      </c>
      <c r="C60" s="61" t="s">
        <v>195</v>
      </c>
      <c r="D60" s="62" t="s">
        <v>126</v>
      </c>
      <c r="E60" s="90">
        <v>0</v>
      </c>
      <c r="F60" s="90"/>
    </row>
    <row r="61" spans="1:6" ht="15" customHeight="1">
      <c r="A61" s="79" t="s">
        <v>214</v>
      </c>
      <c r="B61" s="76" t="s">
        <v>58</v>
      </c>
      <c r="C61" s="67" t="s">
        <v>196</v>
      </c>
      <c r="D61" s="62" t="s">
        <v>126</v>
      </c>
      <c r="E61" s="92">
        <v>0</v>
      </c>
      <c r="F61" s="92"/>
    </row>
    <row r="62" spans="1:6" ht="22.5">
      <c r="A62" s="79" t="s">
        <v>215</v>
      </c>
      <c r="B62" s="76" t="s">
        <v>59</v>
      </c>
      <c r="C62" s="64" t="s">
        <v>197</v>
      </c>
      <c r="D62" s="62" t="s">
        <v>177</v>
      </c>
      <c r="E62" s="118">
        <v>48</v>
      </c>
      <c r="F62" s="90"/>
    </row>
    <row r="63" spans="1:6" ht="22.5">
      <c r="A63" s="79" t="s">
        <v>216</v>
      </c>
      <c r="B63" s="76" t="s">
        <v>60</v>
      </c>
      <c r="C63" s="64" t="s">
        <v>198</v>
      </c>
      <c r="D63" s="89" t="s">
        <v>199</v>
      </c>
      <c r="E63" s="116">
        <v>0.4452750092284976</v>
      </c>
      <c r="F63" s="90"/>
    </row>
    <row r="64" spans="1:6" ht="15" customHeight="1">
      <c r="A64" s="125" t="s">
        <v>217</v>
      </c>
      <c r="B64" s="76" t="s">
        <v>61</v>
      </c>
      <c r="C64" s="67" t="s">
        <v>200</v>
      </c>
      <c r="D64" s="62" t="s">
        <v>124</v>
      </c>
      <c r="E64" s="108">
        <v>2.176</v>
      </c>
      <c r="F64" s="88">
        <v>1.11</v>
      </c>
    </row>
    <row r="65" spans="1:6" ht="15" customHeight="1">
      <c r="A65" s="125"/>
      <c r="B65" s="76" t="s">
        <v>62</v>
      </c>
      <c r="C65" s="64" t="s">
        <v>201</v>
      </c>
      <c r="D65" s="62" t="s">
        <v>124</v>
      </c>
      <c r="E65" s="120"/>
      <c r="F65" s="47"/>
    </row>
    <row r="66" spans="1:6" ht="15" customHeight="1">
      <c r="A66" s="125"/>
      <c r="B66" s="76" t="s">
        <v>63</v>
      </c>
      <c r="C66" s="64" t="s">
        <v>202</v>
      </c>
      <c r="D66" s="62" t="s">
        <v>124</v>
      </c>
      <c r="E66" s="108">
        <v>2.176</v>
      </c>
      <c r="F66" s="88">
        <v>1.11</v>
      </c>
    </row>
    <row r="67" spans="1:6" ht="15" customHeight="1">
      <c r="A67" s="125"/>
      <c r="B67" s="76" t="s">
        <v>203</v>
      </c>
      <c r="C67" s="65" t="s">
        <v>204</v>
      </c>
      <c r="D67" s="62" t="s">
        <v>124</v>
      </c>
      <c r="E67" s="47">
        <v>0</v>
      </c>
      <c r="F67" s="47"/>
    </row>
    <row r="68" spans="1:6" ht="15" customHeight="1">
      <c r="A68" s="125"/>
      <c r="B68" s="76" t="s">
        <v>205</v>
      </c>
      <c r="C68" s="65" t="s">
        <v>206</v>
      </c>
      <c r="D68" s="62" t="s">
        <v>124</v>
      </c>
      <c r="E68" s="47">
        <v>1.188</v>
      </c>
      <c r="F68" s="47"/>
    </row>
    <row r="69" spans="1:6" ht="15" customHeight="1">
      <c r="A69" s="125"/>
      <c r="B69" s="76" t="s">
        <v>207</v>
      </c>
      <c r="C69" s="65" t="s">
        <v>208</v>
      </c>
      <c r="D69" s="62" t="s">
        <v>124</v>
      </c>
      <c r="E69" s="47">
        <v>0.988</v>
      </c>
      <c r="F69" s="47">
        <v>1.11</v>
      </c>
    </row>
    <row r="70" spans="1:6" ht="28.5" customHeight="1">
      <c r="A70" s="79" t="s">
        <v>218</v>
      </c>
      <c r="B70" s="95" t="s">
        <v>64</v>
      </c>
      <c r="C70" s="93" t="s">
        <v>209</v>
      </c>
      <c r="D70" s="117" t="s">
        <v>193</v>
      </c>
      <c r="E70" s="119">
        <v>0.003</v>
      </c>
      <c r="F70" s="48"/>
    </row>
    <row r="71" spans="2:6" ht="15.75" customHeight="1" thickBot="1">
      <c r="B71" s="68" t="s">
        <v>65</v>
      </c>
      <c r="C71" s="69" t="s">
        <v>47</v>
      </c>
      <c r="D71" s="94"/>
      <c r="E71" s="70"/>
      <c r="F71" s="70"/>
    </row>
  </sheetData>
  <sheetProtection/>
  <mergeCells count="7">
    <mergeCell ref="A48:A50"/>
    <mergeCell ref="A51:A53"/>
    <mergeCell ref="A55:A57"/>
    <mergeCell ref="A64:A69"/>
    <mergeCell ref="B4:E4"/>
    <mergeCell ref="E8:F8"/>
    <mergeCell ref="A10:A44"/>
  </mergeCells>
  <dataValidations count="3">
    <dataValidation type="textLength" operator="lessThanOrEqual" allowBlank="1" showInputMessage="1" showErrorMessage="1" sqref="E71:F71">
      <formula1>300</formula1>
    </dataValidation>
    <dataValidation type="list" allowBlank="1" showInputMessage="1" showErrorMessage="1" sqref="E8:F8">
      <formula1>kind_of_activity</formula1>
    </dataValidation>
    <dataValidation type="decimal" allowBlank="1" showInputMessage="1" showErrorMessage="1" sqref="E9:F70">
      <formula1>-999999999999999</formula1>
      <formula2>999999999999999</formula2>
    </dataValidation>
  </dataValidation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D9" sqref="D9:D23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71" t="s">
        <v>220</v>
      </c>
      <c r="D1" s="97" t="s">
        <v>229</v>
      </c>
    </row>
    <row r="3" s="72" customFormat="1" ht="11.25"/>
    <row r="5" spans="1:20" ht="11.25" customHeight="1">
      <c r="A5" s="5"/>
      <c r="B5" s="121" t="s">
        <v>39</v>
      </c>
      <c r="C5" s="122"/>
      <c r="D5" s="123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</row>
    <row r="6" spans="1:20" ht="12" thickBot="1">
      <c r="A6" s="5"/>
      <c r="B6" s="2"/>
      <c r="C6" s="2"/>
      <c r="D6" s="2"/>
      <c r="E6" s="4"/>
      <c r="F6" s="4"/>
      <c r="G6" s="4"/>
      <c r="H6" s="4"/>
      <c r="I6" s="4"/>
      <c r="J6" s="4"/>
      <c r="K6" s="4"/>
      <c r="L6" s="4"/>
      <c r="M6" s="8"/>
      <c r="N6" s="8"/>
      <c r="O6" s="8"/>
      <c r="P6" s="8"/>
      <c r="Q6" s="8"/>
      <c r="R6" s="8"/>
      <c r="S6" s="8"/>
      <c r="T6" s="8"/>
    </row>
    <row r="7" spans="1:20" ht="23.25" customHeight="1" thickBot="1">
      <c r="A7" s="45" t="s">
        <v>228</v>
      </c>
      <c r="B7" s="34" t="s">
        <v>0</v>
      </c>
      <c r="C7" s="35" t="s">
        <v>1</v>
      </c>
      <c r="D7" s="36" t="s">
        <v>3</v>
      </c>
      <c r="E7" s="4"/>
      <c r="F7" s="4"/>
      <c r="G7" s="4"/>
      <c r="H7" s="4"/>
      <c r="I7" s="4"/>
      <c r="J7" s="4"/>
      <c r="K7" s="4"/>
      <c r="L7" s="4"/>
      <c r="M7" s="8"/>
      <c r="N7" s="8"/>
      <c r="O7" s="8"/>
      <c r="P7" s="8"/>
      <c r="Q7" s="8"/>
      <c r="R7" s="8"/>
      <c r="S7" s="8"/>
      <c r="T7" s="8"/>
    </row>
    <row r="8" spans="1:20" ht="12" thickBot="1">
      <c r="A8" s="80"/>
      <c r="B8" s="37">
        <v>1</v>
      </c>
      <c r="C8" s="38">
        <f>B8+1</f>
        <v>2</v>
      </c>
      <c r="D8" s="39">
        <f>C8+1</f>
        <v>3</v>
      </c>
      <c r="E8" s="4"/>
      <c r="F8" s="4"/>
      <c r="G8" s="4"/>
      <c r="H8" s="4"/>
      <c r="I8" s="4"/>
      <c r="J8" s="4"/>
      <c r="K8" s="4"/>
      <c r="L8" s="4"/>
      <c r="M8" s="8"/>
      <c r="N8" s="8"/>
      <c r="O8" s="8"/>
      <c r="P8" s="8"/>
      <c r="Q8" s="8"/>
      <c r="R8" s="8"/>
      <c r="S8" s="8"/>
      <c r="T8" s="8"/>
    </row>
    <row r="9" spans="1:4" ht="22.5">
      <c r="A9" s="77" t="s">
        <v>127</v>
      </c>
      <c r="B9" s="78" t="s">
        <v>8</v>
      </c>
      <c r="C9" s="40" t="s">
        <v>151</v>
      </c>
      <c r="D9" s="49">
        <v>0</v>
      </c>
    </row>
    <row r="10" spans="1:4" ht="22.5">
      <c r="A10" s="128" t="s">
        <v>128</v>
      </c>
      <c r="B10" s="78" t="s">
        <v>31</v>
      </c>
      <c r="C10" s="40" t="s">
        <v>152</v>
      </c>
      <c r="D10" s="49">
        <v>0</v>
      </c>
    </row>
    <row r="11" spans="1:4" ht="22.5">
      <c r="A11" s="129"/>
      <c r="B11" s="78" t="s">
        <v>32</v>
      </c>
      <c r="C11" s="40" t="s">
        <v>153</v>
      </c>
      <c r="D11" s="49">
        <v>0</v>
      </c>
    </row>
    <row r="12" spans="1:4" ht="22.5">
      <c r="A12" s="124" t="s">
        <v>129</v>
      </c>
      <c r="B12" s="78" t="s">
        <v>35</v>
      </c>
      <c r="C12" s="40" t="s">
        <v>154</v>
      </c>
      <c r="D12" s="63">
        <f>SUM(D13:D17)</f>
        <v>1028</v>
      </c>
    </row>
    <row r="13" spans="1:4" ht="11.25">
      <c r="A13" s="124"/>
      <c r="B13" s="78" t="s">
        <v>40</v>
      </c>
      <c r="C13" s="41" t="s">
        <v>155</v>
      </c>
      <c r="D13" s="49">
        <f>247+12</f>
        <v>259</v>
      </c>
    </row>
    <row r="14" spans="1:4" ht="11.25">
      <c r="A14" s="124"/>
      <c r="B14" s="78" t="s">
        <v>41</v>
      </c>
      <c r="C14" s="41" t="s">
        <v>156</v>
      </c>
      <c r="D14" s="49">
        <f>247+12</f>
        <v>259</v>
      </c>
    </row>
    <row r="15" spans="1:4" ht="22.5">
      <c r="A15" s="124"/>
      <c r="B15" s="78" t="s">
        <v>42</v>
      </c>
      <c r="C15" s="41" t="s">
        <v>157</v>
      </c>
      <c r="D15" s="49">
        <v>0</v>
      </c>
    </row>
    <row r="16" spans="1:4" ht="11.25">
      <c r="A16" s="124"/>
      <c r="B16" s="78" t="s">
        <v>43</v>
      </c>
      <c r="C16" s="41" t="s">
        <v>158</v>
      </c>
      <c r="D16" s="49">
        <f>247+4</f>
        <v>251</v>
      </c>
    </row>
    <row r="17" spans="1:4" ht="11.25">
      <c r="A17" s="124"/>
      <c r="B17" s="78" t="s">
        <v>44</v>
      </c>
      <c r="C17" s="41" t="s">
        <v>159</v>
      </c>
      <c r="D17" s="49">
        <f>247+12</f>
        <v>259</v>
      </c>
    </row>
    <row r="18" spans="1:4" ht="45">
      <c r="A18" s="124" t="s">
        <v>130</v>
      </c>
      <c r="B18" s="78" t="s">
        <v>36</v>
      </c>
      <c r="C18" s="40" t="s">
        <v>160</v>
      </c>
      <c r="D18" s="63">
        <f>SUM(D19:D23)</f>
        <v>10</v>
      </c>
    </row>
    <row r="19" spans="1:4" ht="11.25">
      <c r="A19" s="124"/>
      <c r="B19" s="78" t="s">
        <v>161</v>
      </c>
      <c r="C19" s="41" t="s">
        <v>155</v>
      </c>
      <c r="D19" s="49">
        <v>7</v>
      </c>
    </row>
    <row r="20" spans="1:4" ht="11.25">
      <c r="A20" s="124"/>
      <c r="B20" s="78" t="s">
        <v>162</v>
      </c>
      <c r="C20" s="41" t="s">
        <v>156</v>
      </c>
      <c r="D20" s="49">
        <v>3</v>
      </c>
    </row>
    <row r="21" spans="1:4" ht="22.5">
      <c r="A21" s="124"/>
      <c r="B21" s="76" t="s">
        <v>163</v>
      </c>
      <c r="C21" s="43" t="s">
        <v>164</v>
      </c>
      <c r="D21" s="47">
        <v>0</v>
      </c>
    </row>
    <row r="22" spans="1:4" ht="11.25">
      <c r="A22" s="124"/>
      <c r="B22" s="95" t="s">
        <v>165</v>
      </c>
      <c r="C22" s="86" t="s">
        <v>158</v>
      </c>
      <c r="D22" s="48">
        <v>0</v>
      </c>
    </row>
    <row r="23" spans="1:4" ht="12" thickBot="1">
      <c r="A23" s="124"/>
      <c r="B23" s="96" t="s">
        <v>166</v>
      </c>
      <c r="C23" s="87" t="s">
        <v>159</v>
      </c>
      <c r="D23" s="50">
        <v>0</v>
      </c>
    </row>
  </sheetData>
  <sheetProtection/>
  <mergeCells count="4">
    <mergeCell ref="B5:D5"/>
    <mergeCell ref="A18:A23"/>
    <mergeCell ref="A10:A11"/>
    <mergeCell ref="A12:A17"/>
  </mergeCells>
  <dataValidations count="1">
    <dataValidation type="decimal" allowBlank="1" showInputMessage="1" showErrorMessage="1" sqref="D9:D23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71" t="s">
        <v>227</v>
      </c>
      <c r="C1" s="97" t="s">
        <v>229</v>
      </c>
    </row>
    <row r="4" spans="1:19" ht="38.25" customHeight="1">
      <c r="A4" s="121" t="s">
        <v>221</v>
      </c>
      <c r="B4" s="122"/>
      <c r="C4" s="123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</row>
    <row r="5" spans="1:19" ht="12" thickBot="1">
      <c r="A5" s="2"/>
      <c r="B5" s="2"/>
      <c r="C5" s="2"/>
      <c r="D5" s="4"/>
      <c r="E5" s="4"/>
      <c r="F5" s="4"/>
      <c r="G5" s="4"/>
      <c r="H5" s="4"/>
      <c r="I5" s="4"/>
      <c r="J5" s="4"/>
      <c r="K5" s="4"/>
      <c r="L5" s="8"/>
      <c r="M5" s="8"/>
      <c r="N5" s="8"/>
      <c r="O5" s="8"/>
      <c r="P5" s="8"/>
      <c r="Q5" s="8"/>
      <c r="R5" s="8"/>
      <c r="S5" s="8"/>
    </row>
    <row r="6" spans="1:19" ht="23.25" thickBot="1">
      <c r="A6" s="34" t="s">
        <v>0</v>
      </c>
      <c r="B6" s="35" t="s">
        <v>1</v>
      </c>
      <c r="C6" s="36" t="s">
        <v>3</v>
      </c>
      <c r="D6" s="4"/>
      <c r="E6" s="4"/>
      <c r="F6" s="4"/>
      <c r="G6" s="4"/>
      <c r="H6" s="4"/>
      <c r="I6" s="4"/>
      <c r="J6" s="4"/>
      <c r="K6" s="4"/>
      <c r="L6" s="8"/>
      <c r="M6" s="8"/>
      <c r="N6" s="8"/>
      <c r="O6" s="8"/>
      <c r="P6" s="8"/>
      <c r="Q6" s="8"/>
      <c r="R6" s="8"/>
      <c r="S6" s="8"/>
    </row>
    <row r="7" spans="1:19" ht="12" thickBot="1">
      <c r="A7" s="37">
        <v>1</v>
      </c>
      <c r="B7" s="38">
        <f>A7+1</f>
        <v>2</v>
      </c>
      <c r="C7" s="39">
        <f>B7+1</f>
        <v>3</v>
      </c>
      <c r="D7" s="4"/>
      <c r="E7" s="4"/>
      <c r="F7" s="4"/>
      <c r="G7" s="4"/>
      <c r="H7" s="4"/>
      <c r="I7" s="4"/>
      <c r="J7" s="4"/>
      <c r="K7" s="4"/>
      <c r="L7" s="8"/>
      <c r="M7" s="8"/>
      <c r="N7" s="8"/>
      <c r="O7" s="8"/>
      <c r="P7" s="8"/>
      <c r="Q7" s="8"/>
      <c r="R7" s="8"/>
      <c r="S7" s="8"/>
    </row>
    <row r="8" spans="1:19" ht="22.5">
      <c r="A8" s="51">
        <v>1</v>
      </c>
      <c r="B8" s="40" t="s">
        <v>222</v>
      </c>
      <c r="C8" s="42">
        <v>5</v>
      </c>
      <c r="D8" s="4"/>
      <c r="E8" s="4"/>
      <c r="F8" s="4"/>
      <c r="G8" s="4"/>
      <c r="H8" s="4"/>
      <c r="I8" s="4"/>
      <c r="J8" s="4"/>
      <c r="K8" s="4"/>
      <c r="L8" s="8"/>
      <c r="M8" s="8"/>
      <c r="N8" s="8"/>
      <c r="O8" s="8"/>
      <c r="P8" s="8"/>
      <c r="Q8" s="8"/>
      <c r="R8" s="8"/>
      <c r="S8" s="8"/>
    </row>
    <row r="9" spans="1:3" ht="22.5">
      <c r="A9" s="52">
        <v>2</v>
      </c>
      <c r="B9" s="40" t="s">
        <v>223</v>
      </c>
      <c r="C9" s="42">
        <v>5</v>
      </c>
    </row>
    <row r="10" spans="1:3" ht="22.5">
      <c r="A10" s="53">
        <v>3</v>
      </c>
      <c r="B10" s="46" t="s">
        <v>224</v>
      </c>
      <c r="C10" s="44">
        <v>5</v>
      </c>
    </row>
    <row r="11" spans="1:3" ht="33.75">
      <c r="A11" s="53">
        <v>4</v>
      </c>
      <c r="B11" s="46" t="s">
        <v>225</v>
      </c>
      <c r="C11" s="44">
        <v>0</v>
      </c>
    </row>
    <row r="12" spans="1:3" ht="22.5">
      <c r="A12" s="54">
        <v>5</v>
      </c>
      <c r="B12" s="46" t="s">
        <v>226</v>
      </c>
      <c r="C12" s="44">
        <v>0</v>
      </c>
    </row>
    <row r="13" spans="1:3" ht="23.25" thickBot="1">
      <c r="A13" s="55">
        <v>6</v>
      </c>
      <c r="B13" s="56" t="s">
        <v>66</v>
      </c>
      <c r="C13" s="57">
        <v>5</v>
      </c>
    </row>
    <row r="14" spans="1:3" ht="11.25">
      <c r="A14" s="31"/>
      <c r="B14" s="32"/>
      <c r="C14" s="33"/>
    </row>
  </sheetData>
  <sheetProtection/>
  <mergeCells count="1">
    <mergeCell ref="A4:C4"/>
  </mergeCells>
  <dataValidations count="1">
    <dataValidation type="whole" allowBlank="1" showInputMessage="1" showErrorMessage="1" sqref="C8:C13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2011-04-20T15:50:17Z</cp:lastPrinted>
  <dcterms:created xsi:type="dcterms:W3CDTF">2010-12-06T09:10:43Z</dcterms:created>
  <dcterms:modified xsi:type="dcterms:W3CDTF">2011-04-21T04:59:20Z</dcterms:modified>
  <cp:category/>
  <cp:version/>
  <cp:contentType/>
  <cp:contentStatus/>
</cp:coreProperties>
</file>