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lyyAN\Desktop\"/>
    </mc:Choice>
  </mc:AlternateContent>
  <bookViews>
    <workbookView xWindow="0" yWindow="0" windowWidth="28800" windowHeight="14100"/>
  </bookViews>
  <sheets>
    <sheet name="ПН авто" sheetId="5" r:id="rId1"/>
    <sheet name="Перечень ПН" sheetId="4" state="hidden" r:id="rId2"/>
    <sheet name="Перечень СН" sheetId="1" state="hidden" r:id="rId3"/>
  </sheets>
  <externalReferences>
    <externalReference r:id="rId4"/>
    <externalReference r:id="rId5"/>
  </externalReferences>
  <definedNames>
    <definedName name="_xlnm._FilterDatabase" localSheetId="2" hidden="1">'Перечень СН'!$A$2:$D$37</definedName>
    <definedName name="_xlnm._FilterDatabase" localSheetId="0" hidden="1">'ПН авто'!$A$2:$W$8</definedName>
    <definedName name="SubTotal" localSheetId="0">[1]Лист1!#REF!</definedName>
    <definedName name="SubTotal">[2]Лист1!#REF!</definedName>
    <definedName name="Total" localSheetId="0">[1]Лист1!#REF!</definedName>
    <definedName name="Total">[2]Лист1!#REF!</definedName>
    <definedName name="_xlnm.Print_Area" localSheetId="0">'ПН авто'!$A$1:$AB$13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5" l="1"/>
  <c r="V6" i="5" s="1"/>
  <c r="T6" i="5"/>
  <c r="L6" i="5"/>
  <c r="I6" i="5"/>
  <c r="X6" i="5" l="1"/>
  <c r="AA6" i="5" s="1"/>
  <c r="Y8" i="5"/>
  <c r="F8" i="5"/>
  <c r="R3" i="5" l="1"/>
  <c r="R4" i="5"/>
  <c r="R5" i="5"/>
  <c r="R7" i="5"/>
  <c r="O3" i="5"/>
  <c r="O4" i="5"/>
  <c r="O5" i="5"/>
  <c r="O7" i="5"/>
  <c r="L3" i="5"/>
  <c r="L4" i="5"/>
  <c r="L5" i="5"/>
  <c r="L7" i="5"/>
  <c r="I3" i="5"/>
  <c r="I4" i="5"/>
  <c r="I5" i="5"/>
  <c r="I7" i="5"/>
  <c r="V3" i="5" l="1"/>
  <c r="V4" i="5"/>
  <c r="V5" i="5"/>
  <c r="V7" i="5"/>
  <c r="T3" i="5"/>
  <c r="T4" i="5"/>
  <c r="T5" i="5"/>
  <c r="T7" i="5"/>
  <c r="X3" i="5" l="1"/>
  <c r="AA3" i="5" s="1"/>
  <c r="X7" i="5"/>
  <c r="AA7" i="5" s="1"/>
  <c r="X5" i="5"/>
  <c r="AA5" i="5" s="1"/>
  <c r="X4" i="5"/>
  <c r="AA4" i="5" s="1"/>
  <c r="V8" i="5"/>
  <c r="T8" i="5"/>
  <c r="AA8" i="5" l="1"/>
  <c r="X8" i="5"/>
  <c r="M8" i="5"/>
  <c r="Z8" i="5" l="1"/>
  <c r="I8" i="5"/>
  <c r="S8" i="5"/>
  <c r="R8" i="5"/>
  <c r="O8" i="5"/>
  <c r="L8" i="5"/>
</calcChain>
</file>

<file path=xl/sharedStrings.xml><?xml version="1.0" encoding="utf-8"?>
<sst xmlns="http://schemas.openxmlformats.org/spreadsheetml/2006/main" count="155" uniqueCount="117">
  <si>
    <t>Экскаватор колесный</t>
  </si>
  <si>
    <t>Трактор</t>
  </si>
  <si>
    <t>Кран гусеничный</t>
  </si>
  <si>
    <t>Автомобиль грузовой</t>
  </si>
  <si>
    <t>Кран автомобильный</t>
  </si>
  <si>
    <t>Бульдозер колесный</t>
  </si>
  <si>
    <t>Автомобиль самосвал</t>
  </si>
  <si>
    <t>Полуприцеп</t>
  </si>
  <si>
    <t>Прицеп</t>
  </si>
  <si>
    <t>Автомобиль легковой</t>
  </si>
  <si>
    <t>Бульдозер</t>
  </si>
  <si>
    <t xml:space="preserve">Автогрейдер </t>
  </si>
  <si>
    <t>Бульдозер гусеничный</t>
  </si>
  <si>
    <t xml:space="preserve">Автомобиль </t>
  </si>
  <si>
    <t>Инв №</t>
  </si>
  <si>
    <t>КОЛЕСНЫЙ LIEBHERR А900 0,4М3 5435МУ51 (гар.№771)ПТС№ВА088406 14000/84,3лс</t>
  </si>
  <si>
    <t>МТЗ-80.1 5502МУ51 (гар.№64)VIN949473 ПТС№ВА826882 3345/75лс</t>
  </si>
  <si>
    <t>МТЗ-80.1 5503МУ51 (гар.№65)VIN797186 ПТС№ВА826883 3345/75лс</t>
  </si>
  <si>
    <t>LIEBHERR А900-662 7483МУ51 (гар.№778)ПТС ТА150339</t>
  </si>
  <si>
    <t>8165 Г/П 100Т гар.№ 139</t>
  </si>
  <si>
    <t>К-701Р 4320МУ51 (гар.№63)VIN9201681 ПТС№ВА495448 12400/270лс</t>
  </si>
  <si>
    <t>ГРУЗОВОЙ ГАЗ-3302 гар.№ 105 гос.№ Х206 ЕН 51</t>
  </si>
  <si>
    <t>КС-3577 НА ШАССИ МАЗ гар.№ 133 гос.№ В 584 ВМ 51</t>
  </si>
  <si>
    <t>КС-35-714 гар.№ 135 гос.№ С086СС51</t>
  </si>
  <si>
    <t>ГРУЗОВОЙ ЗИЛ-433100.Установлен тахограф.гар.№ 210 гос.№ С530ВВ51</t>
  </si>
  <si>
    <t>К702МБА-01-БКУ С ЗИП 3708МУ51 (гар.№280)VIN№000717 ПТС№ВА447121 20800/230лс</t>
  </si>
  <si>
    <t>КАМАЗ 55111А  гар.№ 302 гос.№ В627ВУ 51</t>
  </si>
  <si>
    <t>КАМАЗ 55111А  гар.№ 304 гос.№ В625ВУ51</t>
  </si>
  <si>
    <t>САМОСВАЛ КамАЗ-55111-15 гар.№ 307 гос.№ А960ЕЕ51 ПТС16КХ702505</t>
  </si>
  <si>
    <t>КАМАЗ 55111N гар.№ 308 гос.№ С966ВТ 51</t>
  </si>
  <si>
    <t>КАМАЗ 55111N гар.№ 309 гос.№ С967ВТ51</t>
  </si>
  <si>
    <t>ОДАЗ-9370 гар.№340 гос.№4739ав51 шасси-173909 ПТС51ЕА169037 14200/0лс</t>
  </si>
  <si>
    <t>ЧМАЗП-83991 АВТОМОБИЛЬНЫЙ гар.№ 350 гос.№2002ак51 VIN№XTS83991050000397 ПТС 74КТ026538 72000/0лс</t>
  </si>
  <si>
    <t>Автомобиль КамАЗ-53215 Бортовой Установлен тахограф.гар.№ 430 гос.№ К878КВ 51</t>
  </si>
  <si>
    <t>КАМАЗ-532150  гар.№ 433 гос.№ К054ВХ51</t>
  </si>
  <si>
    <t>КАМАЗ-532150.Установлен тахограф. гар.№ 434 гос.№ У339 ВТ51</t>
  </si>
  <si>
    <t>БОРТОВОЙ КАМАЗ 53215-060 гар.№ 435 гос.№ с955ву51</t>
  </si>
  <si>
    <t>КАМАЗ 541150 гар.№ 447 гос.№ С074СС 51</t>
  </si>
  <si>
    <t>ЛЕГКОВОЙ УАЗ 31519 гар.№572</t>
  </si>
  <si>
    <t>ЛЕГКОВОЙ УАЗ 31519  гар.№ 113 гос.№ Н632ВА51</t>
  </si>
  <si>
    <t>МАЗ 9758-30 гар.№ 601 гос.№ АВ 7199 51 ПТС77ТК844045</t>
  </si>
  <si>
    <t>МАЗ 938662 гар.№ 602 гос.№4454ав51 VIN№Y3M938662V0001808 ПТС77ТК88370 31000/0лс</t>
  </si>
  <si>
    <t>МАЗ 9758-30 гар.№ 605 гос.№4723ав51 VIN№Y3M975800Y0003156 ПТС77ТК844046 34500/0лс</t>
  </si>
  <si>
    <t>ДЭТ-250М2Б1 3798МУ51 (гар.№722)ПТС№ВА058178 37350/323лс</t>
  </si>
  <si>
    <t>ДЗ-98 В7.2 5445МУ51 (гар.№733)ПТС№ВА826970 19500/270лс</t>
  </si>
  <si>
    <t>LIEBHERR PR751 7866МУ51 (гар.№744)ПТС ВВ144870</t>
  </si>
  <si>
    <t>ЛЕГКОВОЙ УАЗ 31519 гар.№ 113 гос.№ А758 ВК 51 ПТС73ВТ353610</t>
  </si>
  <si>
    <t>УАЗ-390994 гар.№111 гос.№ О688ЕР51</t>
  </si>
  <si>
    <t>ЕК-18-20 гар.№774 ПТС ВЕ082083 18000/105лс</t>
  </si>
  <si>
    <t>САМОСВАЛ КамАЗ-55111-15 гар.№ 306 гос.№ А961ЕЕ51 ПТС16КХ702404</t>
  </si>
  <si>
    <t>ТИП</t>
  </si>
  <si>
    <t>Наименование</t>
  </si>
  <si>
    <t>№ п/п</t>
  </si>
  <si>
    <t>№
п/п</t>
  </si>
  <si>
    <t>Объект основных средств</t>
  </si>
  <si>
    <t>Инв.
№</t>
  </si>
  <si>
    <t>Пл.</t>
  </si>
  <si>
    <t>Общая
масса,
т</t>
  </si>
  <si>
    <t>автошины, кол-во на т.с.</t>
  </si>
  <si>
    <t>автошины, масса одной шины, кг</t>
  </si>
  <si>
    <t>Автошины, масса, кг</t>
  </si>
  <si>
    <t>АКБ, кол-во на т.с.</t>
  </si>
  <si>
    <t>АКБ, масса одной АКБ, кг</t>
  </si>
  <si>
    <t>АКБ, масса, кг</t>
  </si>
  <si>
    <t>Пластиковые детали салона, сидения, стёкла, фонари, кг</t>
  </si>
  <si>
    <t>Охлаждающая жидкость, объем</t>
  </si>
  <si>
    <t>Охлаждающая жидкость, масса, кг</t>
  </si>
  <si>
    <t>Топливо, объем заправочных емкостей</t>
  </si>
  <si>
    <t>Масло, объем заправочных емкостей</t>
  </si>
  <si>
    <t>Топливо, масса, кг</t>
  </si>
  <si>
    <t>Масло, масса, кг</t>
  </si>
  <si>
    <t>Масса меди, т</t>
  </si>
  <si>
    <t>% содержания меди</t>
  </si>
  <si>
    <t>Масса алюминия, т</t>
  </si>
  <si>
    <t>% содержания алюминия</t>
  </si>
  <si>
    <t>Масса металлолома марки 5А, т</t>
  </si>
  <si>
    <t>Масса металлолома марки 12А, т</t>
  </si>
  <si>
    <t>LIEBHERR PR751</t>
  </si>
  <si>
    <t>Погрузчик</t>
  </si>
  <si>
    <t>Всего</t>
  </si>
  <si>
    <t>Т.А. Романенков</t>
  </si>
  <si>
    <t>Самосвал карьерный</t>
  </si>
  <si>
    <t>Фургон</t>
  </si>
  <si>
    <t>Тягач седельный</t>
  </si>
  <si>
    <t>411743п</t>
  </si>
  <si>
    <t>Прочие легковые</t>
  </si>
  <si>
    <t>БелАЗ 7548.01</t>
  </si>
  <si>
    <t>ДЭТ 250М2 Б1Р1</t>
  </si>
  <si>
    <t>К 702 МБ-01-БКУ</t>
  </si>
  <si>
    <t>L-34Б</t>
  </si>
  <si>
    <t>К 701-БК</t>
  </si>
  <si>
    <t>ВМ-3284-0000010-02</t>
  </si>
  <si>
    <t>Маз 64229--032</t>
  </si>
  <si>
    <t>Маз 9758-30</t>
  </si>
  <si>
    <t>БелАЗ 7540 А</t>
  </si>
  <si>
    <t>БелАЗ 7540 В</t>
  </si>
  <si>
    <t>К-702МА-ПК-6</t>
  </si>
  <si>
    <t>ВМ-3284-0000010-03</t>
  </si>
  <si>
    <t>УАЗ 31514</t>
  </si>
  <si>
    <t>ПН</t>
  </si>
  <si>
    <t>гар.№</t>
  </si>
  <si>
    <t>Тип</t>
  </si>
  <si>
    <t>Марка</t>
  </si>
  <si>
    <t>инв.№</t>
  </si>
  <si>
    <t>Снаряжённая
масса,
т</t>
  </si>
  <si>
    <t>74646п</t>
  </si>
  <si>
    <t>МАЗ-9758-30</t>
  </si>
  <si>
    <t xml:space="preserve">Полуприцеп </t>
  </si>
  <si>
    <t xml:space="preserve"> КамАЗ-65117-N3</t>
  </si>
  <si>
    <t>Автомобиль бортовой</t>
  </si>
  <si>
    <t xml:space="preserve"> БелАЗ-548</t>
  </si>
  <si>
    <t>Автомобиль-цистерна</t>
  </si>
  <si>
    <t>Начальник ПТО ТЦ</t>
  </si>
  <si>
    <t>Перечень объектов ОС ТЦ для проведения ликвидационных работ с привлечением подрядной организации в  2024 году пл. ПН</t>
  </si>
  <si>
    <t>Снегоочиститель шнеко-роторный</t>
  </si>
  <si>
    <t>ДЭ226 на базе Урал-4320</t>
  </si>
  <si>
    <t>411038П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</si>
</sst>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9"/>
      <color theme="1"/>
      <name val="Tahoma"/>
      <family val="2"/>
      <charset val="204"/>
    </font>
    <font>
      <b/>
      <sz val="12"/>
      <name val="Tahoma"/>
      <family val="2"/>
      <charset val="204"/>
    </font>
    <font>
      <sz val="11"/>
      <name val="Times New Roman"/>
      <family val="1"/>
      <charset val="204"/>
    </font>
    <font>
      <b/>
      <i/>
      <sz val="9"/>
      <name val="Tahoma"/>
      <family val="2"/>
      <charset val="204"/>
    </font>
    <font>
      <sz val="9"/>
      <name val="Tahoma"/>
      <family val="2"/>
      <charset val="204"/>
    </font>
    <font>
      <sz val="11"/>
      <name val="Tahoma"/>
      <family val="2"/>
      <charset val="204"/>
    </font>
    <font>
      <sz val="10"/>
      <name val="Arial Cyr"/>
      <charset val="204"/>
    </font>
    <font>
      <b/>
      <sz val="10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ahoma"/>
      <family val="2"/>
      <charset val="204"/>
    </font>
    <font>
      <i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5" xfId="0" applyFont="1" applyFill="1" applyBorder="1"/>
    <xf numFmtId="0" fontId="0" fillId="0" borderId="5" xfId="0" applyFont="1" applyBorder="1"/>
    <xf numFmtId="0" fontId="4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5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9" fillId="0" borderId="0" xfId="0" applyNumberFormat="1" applyFont="1" applyFill="1" applyAlignment="1">
      <alignment horizontal="right"/>
    </xf>
    <xf numFmtId="164" fontId="10" fillId="0" borderId="0" xfId="0" applyNumberFormat="1" applyFont="1" applyFill="1"/>
    <xf numFmtId="0" fontId="11" fillId="3" borderId="0" xfId="0" applyFont="1" applyFill="1" applyAlignment="1">
      <alignment horizontal="center"/>
    </xf>
    <xf numFmtId="0" fontId="0" fillId="3" borderId="0" xfId="0" applyFill="1"/>
    <xf numFmtId="0" fontId="0" fillId="0" borderId="7" xfId="0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fimovKYu/Documents/&#1045;&#1092;&#1080;&#1084;&#1086;&#1074;%20&#1050;.&#1070;/&#1052;&#1077;&#1090;&#1072;&#1083;&#1083;&#1086;&#1083;&#1086;&#1084;/&#1056;&#1072;&#1079;&#1076;&#1077;&#1083;&#1082;&#1072;%20&#1052;.&#1083;&#1086;&#1084;/&#1054;&#1057;%20&#1082;%20&#1088;&#1072;&#1079;&#1076;&#1077;&#1083;&#1082;&#1077;%20&#1054;&#1073;&#1097;&#1072;&#1103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fimovKYu/Documents/&#1045;&#1092;&#1080;&#1084;&#1086;&#1074;%20&#1050;.&#1070;/&#1052;&#1077;&#1090;&#1072;&#1083;&#1083;&#1086;&#1083;&#1086;&#1084;/&#1056;&#1072;&#1079;&#1076;&#1077;&#1083;&#1082;&#1072;%20&#1052;.&#1083;&#1086;&#1084;/&#1050;&#1086;&#1087;&#1080;&#1103;%20&#1054;&#1057;%20&#1082;%20&#1088;&#1072;&#1079;&#1076;&#1077;&#1083;&#1082;&#1077;%20&#1054;&#1073;&#1097;&#1072;&#1103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Н авто"/>
      <sheetName val="ПН"/>
      <sheetName val="СН"/>
      <sheetName val="Остались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иложение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"/>
  <sheetViews>
    <sheetView tabSelected="1" view="pageBreakPreview" zoomScaleNormal="100" zoomScaleSheetLayoutView="100" workbookViewId="0">
      <pane ySplit="2" topLeftCell="A3" activePane="bottomLeft" state="frozen"/>
      <selection pane="bottomLeft" activeCell="Y12" sqref="Y12"/>
    </sheetView>
  </sheetViews>
  <sheetFormatPr defaultRowHeight="15" customHeight="1" outlineLevelCol="2" x14ac:dyDescent="0.25"/>
  <cols>
    <col min="1" max="1" width="4" style="16" customWidth="1"/>
    <col min="2" max="2" width="35.140625" style="8" customWidth="1"/>
    <col min="3" max="3" width="32.5703125" style="13" customWidth="1"/>
    <col min="4" max="4" width="10.5703125" style="16" customWidth="1"/>
    <col min="5" max="5" width="6.140625" style="8" customWidth="1"/>
    <col min="6" max="6" width="10.28515625" style="8" customWidth="1"/>
    <col min="7" max="8" width="10" style="8" hidden="1" customWidth="1" outlineLevel="1"/>
    <col min="9" max="9" width="12.28515625" style="8" hidden="1" customWidth="1" outlineLevel="1"/>
    <col min="10" max="11" width="10" style="8" hidden="1" customWidth="1" outlineLevel="1"/>
    <col min="12" max="12" width="7.85546875" style="8" hidden="1" customWidth="1" outlineLevel="1"/>
    <col min="13" max="13" width="11.28515625" style="8" hidden="1" customWidth="1" outlineLevel="1"/>
    <col min="14" max="14" width="10" style="8" hidden="1" customWidth="1" outlineLevel="1"/>
    <col min="15" max="15" width="16.140625" style="8" hidden="1" customWidth="1" outlineLevel="1"/>
    <col min="16" max="16" width="11.5703125" style="8" hidden="1" customWidth="1" outlineLevel="1"/>
    <col min="17" max="17" width="8" style="8" hidden="1" customWidth="1" outlineLevel="1"/>
    <col min="18" max="18" width="7.140625" style="8" hidden="1" customWidth="1" outlineLevel="1"/>
    <col min="19" max="19" width="8.140625" style="8" hidden="1" customWidth="1" outlineLevel="1"/>
    <col min="20" max="20" width="7.7109375" style="20" customWidth="1" collapsed="1"/>
    <col min="21" max="21" width="12.28515625" style="8" hidden="1" customWidth="1" outlineLevel="1"/>
    <col min="22" max="22" width="12" style="20" customWidth="1" collapsed="1"/>
    <col min="23" max="23" width="13.42578125" style="8" hidden="1" customWidth="1" outlineLevel="2"/>
    <col min="24" max="24" width="14.85546875" style="8" customWidth="1" collapsed="1"/>
    <col min="25" max="25" width="12" style="16" customWidth="1"/>
    <col min="26" max="26" width="12" style="26" hidden="1" customWidth="1"/>
    <col min="27" max="27" width="12" style="26" customWidth="1"/>
    <col min="28" max="28" width="9.140625" style="8"/>
    <col min="29" max="29" width="11" style="8" customWidth="1"/>
    <col min="30" max="16384" width="9.140625" style="8"/>
  </cols>
  <sheetData>
    <row r="1" spans="1:44" ht="33.75" customHeight="1" x14ac:dyDescent="0.25">
      <c r="A1" s="38" t="s">
        <v>113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27"/>
      <c r="AA1" s="27"/>
      <c r="AP1" s="39"/>
      <c r="AQ1" s="39"/>
      <c r="AR1" s="39"/>
    </row>
    <row r="2" spans="1:44" ht="44.25" customHeight="1" x14ac:dyDescent="0.25">
      <c r="A2" s="9" t="s">
        <v>53</v>
      </c>
      <c r="B2" s="40" t="s">
        <v>54</v>
      </c>
      <c r="C2" s="41"/>
      <c r="D2" s="9" t="s">
        <v>55</v>
      </c>
      <c r="E2" s="10" t="s">
        <v>56</v>
      </c>
      <c r="F2" s="9" t="s">
        <v>104</v>
      </c>
      <c r="G2" s="9" t="s">
        <v>58</v>
      </c>
      <c r="H2" s="9" t="s">
        <v>59</v>
      </c>
      <c r="I2" s="9" t="s">
        <v>60</v>
      </c>
      <c r="J2" s="9" t="s">
        <v>61</v>
      </c>
      <c r="K2" s="9" t="s">
        <v>62</v>
      </c>
      <c r="L2" s="9" t="s">
        <v>63</v>
      </c>
      <c r="M2" s="9" t="s">
        <v>64</v>
      </c>
      <c r="N2" s="11" t="s">
        <v>65</v>
      </c>
      <c r="O2" s="9" t="s">
        <v>66</v>
      </c>
      <c r="P2" s="9" t="s">
        <v>67</v>
      </c>
      <c r="Q2" s="9" t="s">
        <v>68</v>
      </c>
      <c r="R2" s="9" t="s">
        <v>69</v>
      </c>
      <c r="S2" s="9" t="s">
        <v>70</v>
      </c>
      <c r="T2" s="19" t="s">
        <v>71</v>
      </c>
      <c r="U2" s="9" t="s">
        <v>72</v>
      </c>
      <c r="V2" s="19" t="s">
        <v>73</v>
      </c>
      <c r="W2" s="9" t="s">
        <v>74</v>
      </c>
      <c r="X2" s="9" t="s">
        <v>75</v>
      </c>
      <c r="Y2" s="9" t="s">
        <v>76</v>
      </c>
      <c r="Z2" s="9" t="s">
        <v>76</v>
      </c>
      <c r="AA2" s="9" t="s">
        <v>57</v>
      </c>
    </row>
    <row r="3" spans="1:44" ht="18.75" customHeight="1" x14ac:dyDescent="0.25">
      <c r="A3" s="9">
        <v>1</v>
      </c>
      <c r="B3" s="30" t="s">
        <v>7</v>
      </c>
      <c r="C3" s="30" t="s">
        <v>106</v>
      </c>
      <c r="D3" s="31">
        <v>38889</v>
      </c>
      <c r="E3" s="30" t="s">
        <v>99</v>
      </c>
      <c r="F3" s="31">
        <v>11.5</v>
      </c>
      <c r="G3" s="31">
        <v>6</v>
      </c>
      <c r="H3" s="31">
        <v>77</v>
      </c>
      <c r="I3" s="32">
        <f t="shared" ref="I3:I7" si="0">G3*H3</f>
        <v>462</v>
      </c>
      <c r="J3" s="31">
        <v>0</v>
      </c>
      <c r="K3" s="31">
        <v>0</v>
      </c>
      <c r="L3" s="32">
        <f t="shared" ref="L3:L7" si="1">J3*K3</f>
        <v>0</v>
      </c>
      <c r="M3" s="33">
        <v>0</v>
      </c>
      <c r="N3" s="34">
        <v>0</v>
      </c>
      <c r="O3" s="35">
        <f t="shared" ref="O3:O7" si="2">N3*1.13</f>
        <v>0</v>
      </c>
      <c r="P3" s="31">
        <v>0</v>
      </c>
      <c r="Q3" s="31">
        <v>0</v>
      </c>
      <c r="R3" s="35">
        <f t="shared" ref="R3:R7" si="3">P3*0.75</f>
        <v>0</v>
      </c>
      <c r="S3" s="31">
        <v>0</v>
      </c>
      <c r="T3" s="36">
        <f t="shared" ref="T3:T7" si="4">(F3-(I3+L3+O3+M3)/1000)*U3/100</f>
        <v>0</v>
      </c>
      <c r="U3" s="31">
        <v>0</v>
      </c>
      <c r="V3" s="36">
        <f t="shared" ref="V3:V7" si="5">(F3-(I3+M3+O3)/1000)*W3/100</f>
        <v>0</v>
      </c>
      <c r="W3" s="31">
        <v>0</v>
      </c>
      <c r="X3" s="36">
        <f t="shared" ref="X3:X7" si="6">F3-((I3+L3+M3+O3+R3+S3)/1000)-T3-V3-Y3</f>
        <v>10.988</v>
      </c>
      <c r="Y3" s="31">
        <v>0.05</v>
      </c>
      <c r="Z3" s="31"/>
      <c r="AA3" s="37">
        <f t="shared" ref="AA3:AA7" si="7">Y3+X3+V3+T3</f>
        <v>11.038</v>
      </c>
    </row>
    <row r="4" spans="1:44" ht="18.75" customHeight="1" x14ac:dyDescent="0.25">
      <c r="A4" s="9">
        <v>2</v>
      </c>
      <c r="B4" s="30" t="s">
        <v>107</v>
      </c>
      <c r="C4" s="30" t="s">
        <v>106</v>
      </c>
      <c r="D4" s="31">
        <v>38994</v>
      </c>
      <c r="E4" s="30" t="s">
        <v>99</v>
      </c>
      <c r="F4" s="31">
        <v>11.5</v>
      </c>
      <c r="G4" s="31">
        <v>6</v>
      </c>
      <c r="H4" s="31">
        <v>77</v>
      </c>
      <c r="I4" s="32">
        <f t="shared" si="0"/>
        <v>462</v>
      </c>
      <c r="J4" s="31">
        <v>0</v>
      </c>
      <c r="K4" s="31">
        <v>0</v>
      </c>
      <c r="L4" s="32">
        <f t="shared" si="1"/>
        <v>0</v>
      </c>
      <c r="M4" s="33">
        <v>0</v>
      </c>
      <c r="N4" s="34">
        <v>0</v>
      </c>
      <c r="O4" s="35">
        <f t="shared" si="2"/>
        <v>0</v>
      </c>
      <c r="P4" s="31">
        <v>0</v>
      </c>
      <c r="Q4" s="31">
        <v>0</v>
      </c>
      <c r="R4" s="35">
        <f t="shared" si="3"/>
        <v>0</v>
      </c>
      <c r="S4" s="31">
        <v>0</v>
      </c>
      <c r="T4" s="36">
        <f t="shared" si="4"/>
        <v>0</v>
      </c>
      <c r="U4" s="31">
        <v>0</v>
      </c>
      <c r="V4" s="36">
        <f t="shared" si="5"/>
        <v>0</v>
      </c>
      <c r="W4" s="31">
        <v>0</v>
      </c>
      <c r="X4" s="36">
        <f t="shared" si="6"/>
        <v>10.988</v>
      </c>
      <c r="Y4" s="31">
        <v>0.05</v>
      </c>
      <c r="Z4" s="31"/>
      <c r="AA4" s="37">
        <f t="shared" si="7"/>
        <v>11.038</v>
      </c>
    </row>
    <row r="5" spans="1:44" ht="18.75" customHeight="1" x14ac:dyDescent="0.25">
      <c r="A5" s="9">
        <v>3</v>
      </c>
      <c r="B5" s="30" t="s">
        <v>109</v>
      </c>
      <c r="C5" s="30" t="s">
        <v>108</v>
      </c>
      <c r="D5" s="31">
        <v>253238</v>
      </c>
      <c r="E5" s="30" t="s">
        <v>99</v>
      </c>
      <c r="F5" s="31">
        <v>12.425000000000001</v>
      </c>
      <c r="G5" s="31">
        <v>10</v>
      </c>
      <c r="H5" s="31">
        <v>50</v>
      </c>
      <c r="I5" s="32">
        <f t="shared" si="0"/>
        <v>500</v>
      </c>
      <c r="J5" s="31">
        <v>2</v>
      </c>
      <c r="K5" s="31">
        <v>55</v>
      </c>
      <c r="L5" s="32">
        <f t="shared" si="1"/>
        <v>110</v>
      </c>
      <c r="M5" s="33">
        <v>30</v>
      </c>
      <c r="N5" s="34">
        <v>40</v>
      </c>
      <c r="O5" s="35">
        <f t="shared" si="2"/>
        <v>45.199999999999996</v>
      </c>
      <c r="P5" s="31">
        <v>350</v>
      </c>
      <c r="Q5" s="31">
        <v>110</v>
      </c>
      <c r="R5" s="35">
        <f t="shared" si="3"/>
        <v>262.5</v>
      </c>
      <c r="S5" s="31">
        <v>100</v>
      </c>
      <c r="T5" s="36">
        <f t="shared" si="4"/>
        <v>1.17398E-3</v>
      </c>
      <c r="U5" s="31">
        <v>0.01</v>
      </c>
      <c r="V5" s="36">
        <f t="shared" si="5"/>
        <v>1.18498E-3</v>
      </c>
      <c r="W5" s="31">
        <v>0.01</v>
      </c>
      <c r="X5" s="36">
        <f t="shared" si="6"/>
        <v>11.224941039999999</v>
      </c>
      <c r="Y5" s="31">
        <v>0.15</v>
      </c>
      <c r="Z5" s="31"/>
      <c r="AA5" s="37">
        <f t="shared" si="7"/>
        <v>11.3773</v>
      </c>
    </row>
    <row r="6" spans="1:44" ht="18.75" customHeight="1" x14ac:dyDescent="0.25">
      <c r="A6" s="9">
        <v>4</v>
      </c>
      <c r="B6" s="30" t="s">
        <v>114</v>
      </c>
      <c r="C6" s="30" t="s">
        <v>115</v>
      </c>
      <c r="D6" s="31" t="s">
        <v>116</v>
      </c>
      <c r="E6" s="30" t="s">
        <v>99</v>
      </c>
      <c r="F6" s="31">
        <v>13.244999999999999</v>
      </c>
      <c r="G6" s="31">
        <v>6</v>
      </c>
      <c r="H6" s="31">
        <v>77</v>
      </c>
      <c r="I6" s="32">
        <f t="shared" si="0"/>
        <v>462</v>
      </c>
      <c r="J6" s="31">
        <v>2</v>
      </c>
      <c r="K6" s="31">
        <v>55</v>
      </c>
      <c r="L6" s="32">
        <f t="shared" si="1"/>
        <v>110</v>
      </c>
      <c r="M6" s="33">
        <v>30</v>
      </c>
      <c r="N6" s="34">
        <v>40</v>
      </c>
      <c r="O6" s="35">
        <f t="shared" si="2"/>
        <v>45.199999999999996</v>
      </c>
      <c r="P6" s="31">
        <v>400</v>
      </c>
      <c r="Q6" s="31">
        <v>130</v>
      </c>
      <c r="R6" s="35"/>
      <c r="S6" s="31">
        <v>90</v>
      </c>
      <c r="T6" s="36">
        <f t="shared" si="4"/>
        <v>1.2597800000000001E-3</v>
      </c>
      <c r="U6" s="31">
        <v>0.01</v>
      </c>
      <c r="V6" s="36">
        <f t="shared" si="5"/>
        <v>1.27078E-3</v>
      </c>
      <c r="W6" s="31">
        <v>0.01</v>
      </c>
      <c r="X6" s="36">
        <f t="shared" si="6"/>
        <v>12.455269439999999</v>
      </c>
      <c r="Y6" s="31">
        <v>0.05</v>
      </c>
      <c r="Z6" s="31"/>
      <c r="AA6" s="37">
        <f t="shared" si="7"/>
        <v>12.5078</v>
      </c>
    </row>
    <row r="7" spans="1:44" ht="18.75" customHeight="1" x14ac:dyDescent="0.25">
      <c r="A7" s="9">
        <v>5</v>
      </c>
      <c r="B7" s="30" t="s">
        <v>111</v>
      </c>
      <c r="C7" s="30" t="s">
        <v>110</v>
      </c>
      <c r="D7" s="31" t="s">
        <v>105</v>
      </c>
      <c r="E7" s="30" t="s">
        <v>99</v>
      </c>
      <c r="F7" s="31">
        <v>48.1</v>
      </c>
      <c r="G7" s="31">
        <v>6</v>
      </c>
      <c r="H7" s="31">
        <v>442</v>
      </c>
      <c r="I7" s="32">
        <f t="shared" si="0"/>
        <v>2652</v>
      </c>
      <c r="J7" s="31">
        <v>4</v>
      </c>
      <c r="K7" s="31">
        <v>55</v>
      </c>
      <c r="L7" s="32">
        <f t="shared" si="1"/>
        <v>220</v>
      </c>
      <c r="M7" s="33">
        <v>30</v>
      </c>
      <c r="N7" s="34">
        <v>135</v>
      </c>
      <c r="O7" s="35">
        <f t="shared" si="2"/>
        <v>152.54999999999998</v>
      </c>
      <c r="P7" s="31">
        <v>610</v>
      </c>
      <c r="Q7" s="31">
        <v>332</v>
      </c>
      <c r="R7" s="35">
        <f t="shared" si="3"/>
        <v>457.5</v>
      </c>
      <c r="S7" s="31">
        <v>299</v>
      </c>
      <c r="T7" s="36">
        <f t="shared" si="4"/>
        <v>1.3513635E-2</v>
      </c>
      <c r="U7" s="31">
        <v>0.03</v>
      </c>
      <c r="V7" s="36">
        <f t="shared" si="5"/>
        <v>4.5265449999999999E-3</v>
      </c>
      <c r="W7" s="31">
        <v>0.01</v>
      </c>
      <c r="X7" s="36">
        <f t="shared" si="6"/>
        <v>44.120909820000001</v>
      </c>
      <c r="Y7" s="31">
        <v>0.15</v>
      </c>
      <c r="Z7" s="31"/>
      <c r="AA7" s="37">
        <f t="shared" si="7"/>
        <v>44.28895</v>
      </c>
    </row>
    <row r="8" spans="1:44" ht="15" customHeight="1" x14ac:dyDescent="0.25">
      <c r="A8" s="42" t="s">
        <v>79</v>
      </c>
      <c r="B8" s="42"/>
      <c r="C8" s="42"/>
      <c r="D8" s="42"/>
      <c r="E8" s="42"/>
      <c r="F8" s="12">
        <f>SUM(F3:F7)</f>
        <v>96.77</v>
      </c>
      <c r="G8" s="12"/>
      <c r="H8" s="12"/>
      <c r="I8" s="12" t="e">
        <f>SUM(#REF!)</f>
        <v>#REF!</v>
      </c>
      <c r="J8" s="12"/>
      <c r="K8" s="12"/>
      <c r="L8" s="12" t="e">
        <f>SUM(#REF!)</f>
        <v>#REF!</v>
      </c>
      <c r="M8" s="12" t="e">
        <f>SUM(#REF!)</f>
        <v>#REF!</v>
      </c>
      <c r="N8" s="12"/>
      <c r="O8" s="12" t="e">
        <f>SUM(#REF!)</f>
        <v>#REF!</v>
      </c>
      <c r="P8" s="12"/>
      <c r="Q8" s="12"/>
      <c r="R8" s="12" t="e">
        <f>SUM(#REF!)</f>
        <v>#REF!</v>
      </c>
      <c r="S8" s="12" t="e">
        <f>SUM(#REF!)</f>
        <v>#REF!</v>
      </c>
      <c r="T8" s="21">
        <f>SUM(T3:T7)</f>
        <v>1.5947395E-2</v>
      </c>
      <c r="U8" s="12">
        <v>5.734521059214206</v>
      </c>
      <c r="V8" s="21">
        <f>SUM(V3:V7)</f>
        <v>6.9823049999999994E-3</v>
      </c>
      <c r="W8" s="12">
        <v>42.261897574186456</v>
      </c>
      <c r="X8" s="12">
        <f>SUM(X3:X7)</f>
        <v>89.777120300000007</v>
      </c>
      <c r="Y8" s="12">
        <f>SUM(Y3:Y7)</f>
        <v>0.44999999999999996</v>
      </c>
      <c r="Z8" s="12" t="e">
        <f>SUM(#REF!)</f>
        <v>#REF!</v>
      </c>
      <c r="AA8" s="12">
        <f>SUM(AA3:AA7)</f>
        <v>90.250050000000002</v>
      </c>
    </row>
    <row r="11" spans="1:44" s="14" customFormat="1" ht="15" customHeight="1" x14ac:dyDescent="0.25">
      <c r="A11" s="13" t="s">
        <v>112</v>
      </c>
      <c r="C11" s="13"/>
      <c r="F11" s="15" t="s">
        <v>80</v>
      </c>
      <c r="T11" s="22"/>
      <c r="V11" s="22"/>
      <c r="Y11" s="15"/>
      <c r="Z11" s="15"/>
      <c r="AA11" s="15"/>
    </row>
  </sheetData>
  <autoFilter ref="A2:W8"/>
  <mergeCells count="4">
    <mergeCell ref="A1:Y1"/>
    <mergeCell ref="AP1:AR1"/>
    <mergeCell ref="B2:C2"/>
    <mergeCell ref="A8:E8"/>
  </mergeCells>
  <conditionalFormatting sqref="D1:D1048576">
    <cfRule type="duplicateValues" dxfId="7" priority="5"/>
    <cfRule type="duplicateValues" dxfId="6" priority="6"/>
    <cfRule type="duplicateValues" dxfId="5" priority="7"/>
    <cfRule type="duplicateValues" dxfId="4" priority="8"/>
    <cfRule type="duplicateValues" dxfId="3" priority="9"/>
  </conditionalFormatting>
  <conditionalFormatting sqref="D1:D1048576">
    <cfRule type="duplicateValues" dxfId="2" priority="4"/>
  </conditionalFormatting>
  <conditionalFormatting sqref="D8:D1048576">
    <cfRule type="duplicateValues" dxfId="1" priority="3"/>
  </conditionalFormatting>
  <printOptions horizontalCentered="1"/>
  <pageMargins left="0.19685039370078741" right="0" top="0.39370078740157483" bottom="0" header="0" footer="0"/>
  <pageSetup paperSize="9" scale="60" orientation="portrait" r:id="rId1"/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9.140625" style="5"/>
    <col min="3" max="3" width="22.28515625" bestFit="1" customWidth="1"/>
    <col min="4" max="4" width="19.28515625" bestFit="1" customWidth="1"/>
  </cols>
  <sheetData>
    <row r="1" spans="1:5" x14ac:dyDescent="0.25">
      <c r="A1" s="28" t="s">
        <v>52</v>
      </c>
      <c r="B1" s="25" t="s">
        <v>100</v>
      </c>
      <c r="C1" s="25" t="s">
        <v>101</v>
      </c>
      <c r="D1" s="25" t="s">
        <v>102</v>
      </c>
      <c r="E1" s="25" t="s">
        <v>103</v>
      </c>
    </row>
    <row r="2" spans="1:5" x14ac:dyDescent="0.25">
      <c r="A2" s="29">
        <v>1</v>
      </c>
      <c r="B2" s="25">
        <v>275</v>
      </c>
      <c r="C2" s="25" t="s">
        <v>81</v>
      </c>
      <c r="D2" s="25" t="s">
        <v>86</v>
      </c>
      <c r="E2" s="25">
        <v>411409</v>
      </c>
    </row>
    <row r="3" spans="1:5" x14ac:dyDescent="0.25">
      <c r="A3" s="29">
        <v>2</v>
      </c>
      <c r="B3" s="25">
        <v>239</v>
      </c>
      <c r="C3" s="25" t="s">
        <v>81</v>
      </c>
      <c r="D3" s="25" t="s">
        <v>94</v>
      </c>
      <c r="E3" s="25">
        <v>411239</v>
      </c>
    </row>
    <row r="4" spans="1:5" x14ac:dyDescent="0.25">
      <c r="A4" s="29">
        <v>3</v>
      </c>
      <c r="B4" s="25">
        <v>236</v>
      </c>
      <c r="C4" s="25" t="s">
        <v>81</v>
      </c>
      <c r="D4" s="25" t="s">
        <v>95</v>
      </c>
      <c r="E4" s="25">
        <v>411236</v>
      </c>
    </row>
    <row r="5" spans="1:5" x14ac:dyDescent="0.25">
      <c r="A5" s="29">
        <v>4</v>
      </c>
      <c r="B5" s="25">
        <v>40</v>
      </c>
      <c r="C5" s="25" t="s">
        <v>1</v>
      </c>
      <c r="D5" s="25" t="s">
        <v>87</v>
      </c>
      <c r="E5" s="25">
        <v>252337</v>
      </c>
    </row>
    <row r="6" spans="1:5" x14ac:dyDescent="0.25">
      <c r="A6" s="29">
        <v>5</v>
      </c>
      <c r="B6" s="25">
        <v>42</v>
      </c>
      <c r="C6" s="25" t="s">
        <v>5</v>
      </c>
      <c r="D6" s="25" t="s">
        <v>88</v>
      </c>
      <c r="E6" s="25">
        <v>95031</v>
      </c>
    </row>
    <row r="7" spans="1:5" x14ac:dyDescent="0.25">
      <c r="A7" s="29">
        <v>6</v>
      </c>
      <c r="B7" s="25">
        <v>43</v>
      </c>
      <c r="C7" s="25" t="s">
        <v>5</v>
      </c>
      <c r="D7" s="25" t="s">
        <v>90</v>
      </c>
      <c r="E7" s="25">
        <v>15303</v>
      </c>
    </row>
    <row r="8" spans="1:5" x14ac:dyDescent="0.25">
      <c r="A8" s="29">
        <v>7</v>
      </c>
      <c r="B8" s="25">
        <v>743</v>
      </c>
      <c r="C8" s="25" t="s">
        <v>12</v>
      </c>
      <c r="D8" s="25" t="s">
        <v>77</v>
      </c>
      <c r="E8" s="25" t="s">
        <v>84</v>
      </c>
    </row>
    <row r="9" spans="1:5" x14ac:dyDescent="0.25">
      <c r="A9" s="29">
        <v>8</v>
      </c>
      <c r="B9" s="25">
        <v>161</v>
      </c>
      <c r="C9" s="25" t="s">
        <v>78</v>
      </c>
      <c r="D9" s="25" t="s">
        <v>96</v>
      </c>
      <c r="E9" s="25">
        <v>16066</v>
      </c>
    </row>
    <row r="10" spans="1:5" x14ac:dyDescent="0.25">
      <c r="A10" s="29">
        <v>9</v>
      </c>
      <c r="B10" s="25">
        <v>156</v>
      </c>
      <c r="C10" s="25" t="s">
        <v>78</v>
      </c>
      <c r="D10" s="25" t="s">
        <v>89</v>
      </c>
      <c r="E10" s="25">
        <v>411531</v>
      </c>
    </row>
    <row r="11" spans="1:5" x14ac:dyDescent="0.25">
      <c r="A11" s="29">
        <v>10</v>
      </c>
      <c r="B11" s="25">
        <v>1079</v>
      </c>
      <c r="C11" s="25" t="s">
        <v>82</v>
      </c>
      <c r="D11" s="25" t="s">
        <v>91</v>
      </c>
      <c r="E11" s="25">
        <v>39092</v>
      </c>
    </row>
    <row r="12" spans="1:5" x14ac:dyDescent="0.25">
      <c r="A12" s="29">
        <v>11</v>
      </c>
      <c r="B12" s="25">
        <v>17</v>
      </c>
      <c r="C12" s="25" t="s">
        <v>82</v>
      </c>
      <c r="D12" s="25" t="s">
        <v>97</v>
      </c>
      <c r="E12" s="25">
        <v>411017</v>
      </c>
    </row>
    <row r="13" spans="1:5" x14ac:dyDescent="0.25">
      <c r="A13" s="29">
        <v>12</v>
      </c>
      <c r="B13" s="25">
        <v>3133</v>
      </c>
      <c r="C13" s="25" t="s">
        <v>83</v>
      </c>
      <c r="D13" s="25" t="s">
        <v>92</v>
      </c>
      <c r="E13" s="25">
        <v>38945</v>
      </c>
    </row>
    <row r="14" spans="1:5" x14ac:dyDescent="0.25">
      <c r="A14" s="29">
        <v>13</v>
      </c>
      <c r="B14" s="25">
        <v>1028</v>
      </c>
      <c r="C14" s="25" t="s">
        <v>7</v>
      </c>
      <c r="D14" s="25" t="s">
        <v>93</v>
      </c>
      <c r="E14" s="25">
        <v>38865</v>
      </c>
    </row>
    <row r="15" spans="1:5" x14ac:dyDescent="0.25">
      <c r="A15" s="29">
        <v>14</v>
      </c>
      <c r="B15" s="25">
        <v>3069</v>
      </c>
      <c r="C15" s="25" t="s">
        <v>85</v>
      </c>
      <c r="D15" s="25" t="s">
        <v>98</v>
      </c>
      <c r="E15" s="25">
        <v>38511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workbookViewId="0">
      <selection activeCell="G10" sqref="G10"/>
    </sheetView>
  </sheetViews>
  <sheetFormatPr defaultRowHeight="15" x14ac:dyDescent="0.25"/>
  <cols>
    <col min="1" max="1" width="9.140625" style="18"/>
    <col min="2" max="2" width="20.42578125" customWidth="1"/>
    <col min="3" max="3" width="16.85546875" customWidth="1"/>
    <col min="4" max="4" width="44.140625" customWidth="1"/>
  </cols>
  <sheetData>
    <row r="2" spans="1:5" ht="15.75" thickBot="1" x14ac:dyDescent="0.3">
      <c r="A2" s="18" t="s">
        <v>52</v>
      </c>
      <c r="B2" t="s">
        <v>50</v>
      </c>
      <c r="C2" s="5" t="s">
        <v>14</v>
      </c>
      <c r="D2" t="s">
        <v>51</v>
      </c>
    </row>
    <row r="3" spans="1:5" ht="15.75" customHeight="1" thickBot="1" x14ac:dyDescent="0.3">
      <c r="A3" s="23">
        <v>1</v>
      </c>
      <c r="B3" s="1" t="s">
        <v>0</v>
      </c>
      <c r="C3" s="2">
        <v>120639</v>
      </c>
      <c r="D3" t="s">
        <v>15</v>
      </c>
      <c r="E3" s="24"/>
    </row>
    <row r="4" spans="1:5" ht="15.75" customHeight="1" thickBot="1" x14ac:dyDescent="0.3">
      <c r="A4" s="23">
        <v>2</v>
      </c>
      <c r="B4" s="3" t="s">
        <v>1</v>
      </c>
      <c r="C4" s="4">
        <v>142426</v>
      </c>
      <c r="D4" t="s">
        <v>16</v>
      </c>
      <c r="E4" s="24"/>
    </row>
    <row r="5" spans="1:5" ht="15.75" customHeight="1" thickBot="1" x14ac:dyDescent="0.3">
      <c r="A5" s="23">
        <v>3</v>
      </c>
      <c r="B5" s="3" t="s">
        <v>1</v>
      </c>
      <c r="C5" s="4">
        <v>142427</v>
      </c>
      <c r="D5" s="6" t="s">
        <v>17</v>
      </c>
      <c r="E5" s="24"/>
    </row>
    <row r="6" spans="1:5" ht="15.75" customHeight="1" thickBot="1" x14ac:dyDescent="0.3">
      <c r="A6" s="17">
        <v>4</v>
      </c>
      <c r="B6" s="3" t="s">
        <v>0</v>
      </c>
      <c r="C6" s="4">
        <v>200954</v>
      </c>
      <c r="D6" s="6" t="s">
        <v>18</v>
      </c>
    </row>
    <row r="7" spans="1:5" ht="15.75" customHeight="1" thickBot="1" x14ac:dyDescent="0.3">
      <c r="A7" s="23">
        <v>5</v>
      </c>
      <c r="B7" s="3" t="s">
        <v>2</v>
      </c>
      <c r="C7" s="4">
        <v>330097</v>
      </c>
      <c r="D7" s="7" t="s">
        <v>19</v>
      </c>
      <c r="E7" s="24"/>
    </row>
    <row r="8" spans="1:5" ht="15.75" customHeight="1" thickBot="1" x14ac:dyDescent="0.3">
      <c r="A8" s="23">
        <v>6</v>
      </c>
      <c r="B8" s="3" t="s">
        <v>1</v>
      </c>
      <c r="C8" s="4">
        <v>411063</v>
      </c>
      <c r="D8" s="7" t="s">
        <v>20</v>
      </c>
      <c r="E8" s="24"/>
    </row>
    <row r="9" spans="1:5" ht="15.75" customHeight="1" thickBot="1" x14ac:dyDescent="0.3">
      <c r="A9" s="17">
        <v>7</v>
      </c>
      <c r="B9" s="3" t="s">
        <v>3</v>
      </c>
      <c r="C9" s="4">
        <v>411105</v>
      </c>
      <c r="D9" s="6" t="s">
        <v>21</v>
      </c>
    </row>
    <row r="10" spans="1:5" ht="15.75" customHeight="1" thickBot="1" x14ac:dyDescent="0.3">
      <c r="A10" s="23">
        <v>8</v>
      </c>
      <c r="B10" s="3" t="s">
        <v>4</v>
      </c>
      <c r="C10" s="4">
        <v>411133</v>
      </c>
      <c r="D10" s="6" t="s">
        <v>22</v>
      </c>
      <c r="E10" s="24"/>
    </row>
    <row r="11" spans="1:5" ht="15.75" customHeight="1" thickBot="1" x14ac:dyDescent="0.3">
      <c r="A11" s="17">
        <v>9</v>
      </c>
      <c r="B11" s="3" t="s">
        <v>4</v>
      </c>
      <c r="C11" s="4">
        <v>411135</v>
      </c>
      <c r="D11" s="6" t="s">
        <v>23</v>
      </c>
    </row>
    <row r="12" spans="1:5" ht="15.75" customHeight="1" thickBot="1" x14ac:dyDescent="0.3">
      <c r="A12" s="17">
        <v>10</v>
      </c>
      <c r="B12" s="3" t="s">
        <v>3</v>
      </c>
      <c r="C12" s="4">
        <v>411210</v>
      </c>
      <c r="D12" s="6" t="s">
        <v>24</v>
      </c>
    </row>
    <row r="13" spans="1:5" ht="15.75" customHeight="1" thickBot="1" x14ac:dyDescent="0.3">
      <c r="A13" s="23">
        <v>11</v>
      </c>
      <c r="B13" s="3" t="s">
        <v>5</v>
      </c>
      <c r="C13" s="4">
        <v>411281</v>
      </c>
      <c r="D13" s="6" t="s">
        <v>25</v>
      </c>
      <c r="E13" s="24"/>
    </row>
    <row r="14" spans="1:5" ht="15.75" customHeight="1" thickBot="1" x14ac:dyDescent="0.3">
      <c r="A14" s="17">
        <v>12</v>
      </c>
      <c r="B14" s="3" t="s">
        <v>6</v>
      </c>
      <c r="C14" s="4">
        <v>411302</v>
      </c>
      <c r="D14" s="7" t="s">
        <v>26</v>
      </c>
    </row>
    <row r="15" spans="1:5" ht="15.75" customHeight="1" thickBot="1" x14ac:dyDescent="0.3">
      <c r="A15" s="17">
        <v>13</v>
      </c>
      <c r="B15" s="3" t="s">
        <v>6</v>
      </c>
      <c r="C15" s="4">
        <v>411304</v>
      </c>
      <c r="D15" s="7" t="s">
        <v>27</v>
      </c>
    </row>
    <row r="16" spans="1:5" ht="15.75" customHeight="1" thickBot="1" x14ac:dyDescent="0.3">
      <c r="A16" s="17">
        <v>14</v>
      </c>
      <c r="B16" s="3" t="s">
        <v>6</v>
      </c>
      <c r="C16" s="4">
        <v>411307</v>
      </c>
      <c r="D16" s="7" t="s">
        <v>28</v>
      </c>
    </row>
    <row r="17" spans="1:5" ht="15.75" customHeight="1" thickBot="1" x14ac:dyDescent="0.3">
      <c r="A17" s="17">
        <v>15</v>
      </c>
      <c r="B17" s="3" t="s">
        <v>6</v>
      </c>
      <c r="C17" s="4">
        <v>411308</v>
      </c>
      <c r="D17" s="6" t="s">
        <v>29</v>
      </c>
    </row>
    <row r="18" spans="1:5" ht="15.75" customHeight="1" thickBot="1" x14ac:dyDescent="0.3">
      <c r="A18" s="17">
        <v>16</v>
      </c>
      <c r="B18" s="3" t="s">
        <v>6</v>
      </c>
      <c r="C18" s="4">
        <v>411309</v>
      </c>
      <c r="D18" s="7" t="s">
        <v>30</v>
      </c>
    </row>
    <row r="19" spans="1:5" ht="15.75" customHeight="1" thickBot="1" x14ac:dyDescent="0.3">
      <c r="A19" s="17">
        <v>17</v>
      </c>
      <c r="B19" s="3" t="s">
        <v>7</v>
      </c>
      <c r="C19" s="4">
        <v>411340</v>
      </c>
      <c r="D19" s="6" t="s">
        <v>31</v>
      </c>
    </row>
    <row r="20" spans="1:5" ht="15.75" customHeight="1" thickBot="1" x14ac:dyDescent="0.3">
      <c r="A20" s="17">
        <v>18</v>
      </c>
      <c r="B20" s="3" t="s">
        <v>8</v>
      </c>
      <c r="C20" s="4">
        <v>411350</v>
      </c>
      <c r="D20" s="7" t="s">
        <v>32</v>
      </c>
    </row>
    <row r="21" spans="1:5" ht="15.75" thickBot="1" x14ac:dyDescent="0.3">
      <c r="A21" s="17">
        <v>19</v>
      </c>
      <c r="B21" s="3" t="s">
        <v>3</v>
      </c>
      <c r="C21" s="4">
        <v>411430</v>
      </c>
      <c r="D21" s="7" t="s">
        <v>33</v>
      </c>
    </row>
    <row r="22" spans="1:5" ht="15.75" thickBot="1" x14ac:dyDescent="0.3">
      <c r="A22" s="17">
        <v>20</v>
      </c>
      <c r="B22" s="3" t="s">
        <v>3</v>
      </c>
      <c r="C22" s="4">
        <v>411433</v>
      </c>
      <c r="D22" s="6" t="s">
        <v>34</v>
      </c>
    </row>
    <row r="23" spans="1:5" ht="15.75" thickBot="1" x14ac:dyDescent="0.3">
      <c r="A23" s="17">
        <v>21</v>
      </c>
      <c r="B23" s="3" t="s">
        <v>3</v>
      </c>
      <c r="C23" s="4">
        <v>411434</v>
      </c>
      <c r="D23" s="7" t="s">
        <v>35</v>
      </c>
    </row>
    <row r="24" spans="1:5" ht="15.75" thickBot="1" x14ac:dyDescent="0.3">
      <c r="A24" s="17">
        <v>22</v>
      </c>
      <c r="B24" s="3" t="s">
        <v>3</v>
      </c>
      <c r="C24" s="4">
        <v>411435</v>
      </c>
      <c r="D24" s="6" t="s">
        <v>36</v>
      </c>
    </row>
    <row r="25" spans="1:5" ht="15.75" thickBot="1" x14ac:dyDescent="0.3">
      <c r="A25" s="17">
        <v>23</v>
      </c>
      <c r="B25" s="3" t="s">
        <v>3</v>
      </c>
      <c r="C25" s="4">
        <v>411447</v>
      </c>
      <c r="D25" s="6" t="s">
        <v>37</v>
      </c>
    </row>
    <row r="26" spans="1:5" ht="15.75" customHeight="1" thickBot="1" x14ac:dyDescent="0.3">
      <c r="A26" s="17">
        <v>24</v>
      </c>
      <c r="B26" s="3" t="s">
        <v>9</v>
      </c>
      <c r="C26" s="4">
        <v>411572</v>
      </c>
      <c r="D26" s="7" t="s">
        <v>38</v>
      </c>
    </row>
    <row r="27" spans="1:5" ht="15.75" customHeight="1" thickBot="1" x14ac:dyDescent="0.3">
      <c r="A27" s="17">
        <v>25</v>
      </c>
      <c r="B27" s="3" t="s">
        <v>9</v>
      </c>
      <c r="C27" s="4">
        <v>411575</v>
      </c>
      <c r="D27" s="6" t="s">
        <v>39</v>
      </c>
    </row>
    <row r="28" spans="1:5" ht="15.75" customHeight="1" thickBot="1" x14ac:dyDescent="0.3">
      <c r="A28" s="17">
        <v>26</v>
      </c>
      <c r="B28" s="3" t="s">
        <v>7</v>
      </c>
      <c r="C28" s="4">
        <v>411601</v>
      </c>
      <c r="D28" s="7" t="s">
        <v>40</v>
      </c>
    </row>
    <row r="29" spans="1:5" ht="15.75" customHeight="1" thickBot="1" x14ac:dyDescent="0.3">
      <c r="A29" s="23">
        <v>27</v>
      </c>
      <c r="B29" s="3" t="s">
        <v>7</v>
      </c>
      <c r="C29" s="4">
        <v>411602</v>
      </c>
      <c r="D29" s="6" t="s">
        <v>41</v>
      </c>
      <c r="E29" s="24"/>
    </row>
    <row r="30" spans="1:5" ht="15.75" customHeight="1" thickBot="1" x14ac:dyDescent="0.3">
      <c r="A30" s="17">
        <v>28</v>
      </c>
      <c r="B30" s="3" t="s">
        <v>7</v>
      </c>
      <c r="C30" s="4">
        <v>411605</v>
      </c>
      <c r="D30" s="7" t="s">
        <v>42</v>
      </c>
    </row>
    <row r="31" spans="1:5" ht="15.75" customHeight="1" thickBot="1" x14ac:dyDescent="0.3">
      <c r="A31" s="23">
        <v>29</v>
      </c>
      <c r="B31" s="3" t="s">
        <v>10</v>
      </c>
      <c r="C31" s="4">
        <v>411722</v>
      </c>
      <c r="D31" s="6" t="s">
        <v>43</v>
      </c>
      <c r="E31" s="24"/>
    </row>
    <row r="32" spans="1:5" ht="15.75" customHeight="1" thickBot="1" x14ac:dyDescent="0.3">
      <c r="A32" s="23">
        <v>30</v>
      </c>
      <c r="B32" s="3" t="s">
        <v>11</v>
      </c>
      <c r="C32" s="4">
        <v>411733</v>
      </c>
      <c r="D32" s="7" t="s">
        <v>44</v>
      </c>
      <c r="E32" s="24"/>
    </row>
    <row r="33" spans="1:5" ht="15.75" customHeight="1" thickBot="1" x14ac:dyDescent="0.3">
      <c r="A33" s="23">
        <v>31</v>
      </c>
      <c r="B33" s="3" t="s">
        <v>12</v>
      </c>
      <c r="C33" s="4">
        <v>411744</v>
      </c>
      <c r="D33" s="6" t="s">
        <v>45</v>
      </c>
      <c r="E33" s="24"/>
    </row>
    <row r="34" spans="1:5" ht="15.75" customHeight="1" thickBot="1" x14ac:dyDescent="0.3">
      <c r="A34" s="17">
        <v>32</v>
      </c>
      <c r="B34" s="3" t="s">
        <v>9</v>
      </c>
      <c r="C34" s="4">
        <v>421166</v>
      </c>
      <c r="D34" s="6" t="s">
        <v>46</v>
      </c>
    </row>
    <row r="35" spans="1:5" ht="15.75" customHeight="1" thickBot="1" x14ac:dyDescent="0.3">
      <c r="A35" s="23">
        <v>33</v>
      </c>
      <c r="B35" s="3" t="s">
        <v>13</v>
      </c>
      <c r="C35" s="4">
        <v>831092</v>
      </c>
      <c r="D35" s="6" t="s">
        <v>47</v>
      </c>
      <c r="E35" s="24"/>
    </row>
    <row r="36" spans="1:5" ht="15.75" customHeight="1" thickBot="1" x14ac:dyDescent="0.3">
      <c r="A36" s="17">
        <v>34</v>
      </c>
      <c r="B36" s="3" t="s">
        <v>0</v>
      </c>
      <c r="C36" s="4">
        <v>831121</v>
      </c>
      <c r="D36" s="6" t="s">
        <v>48</v>
      </c>
    </row>
    <row r="37" spans="1:5" ht="15.75" thickBot="1" x14ac:dyDescent="0.3">
      <c r="A37" s="17">
        <v>35</v>
      </c>
      <c r="B37" s="3" t="s">
        <v>3</v>
      </c>
      <c r="C37" s="4">
        <v>411306</v>
      </c>
      <c r="D37" s="6" t="s">
        <v>49</v>
      </c>
    </row>
  </sheetData>
  <autoFilter ref="A2:D37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ПН авто</vt:lpstr>
      <vt:lpstr>Перечень ПН</vt:lpstr>
      <vt:lpstr>Перечень СН</vt:lpstr>
      <vt:lpstr>'ПН авто'!Область_печати</vt:lpstr>
    </vt:vector>
  </TitlesOfParts>
  <Company>ПАО "ГМК "Норильский никель"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Романенков Тимофей Александрович</dc:creator>
  <cp:lastModifiedBy>Белый Андрей Николаевич</cp:lastModifiedBy>
  <dcterms:created xsi:type="dcterms:W3CDTF">2019-07-30T05:17:49Z</dcterms:created>
  <dcterms:modified xsi:type="dcterms:W3CDTF">2024-11-19T12:35:30Z</dcterms:modified>
</cp:coreProperties>
</file>