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50" tabRatio="637" activeTab="1"/>
  </bookViews>
  <sheets>
    <sheet name="Тарифы" sheetId="1" r:id="rId1"/>
    <sheet name="Показатели фин.хоз. план 2010" sheetId="2" r:id="rId2"/>
    <sheet name="Показатели фин.хоз. факт 2010" sheetId="3" r:id="rId3"/>
    <sheet name="Характеристики товара(услуги)" sheetId="4" r:id="rId4"/>
    <sheet name="Доступ к товару( услуге)" sheetId="5" r:id="rId5"/>
  </sheets>
  <externalReferences>
    <externalReference r:id="rId8"/>
    <externalReference r:id="rId9"/>
    <externalReference r:id="rId10"/>
  </externalReferences>
  <definedNames>
    <definedName name="kind_of_activity">'[1]TEHSHEET'!$B$19:$B$21</definedName>
    <definedName name="topl">'[2]tech'!$F$25:$F$51</definedName>
    <definedName name="_xlnm.Print_Area" localSheetId="1">'Показатели фин.хоз. план 2010'!$A$1:$H$42</definedName>
  </definedNames>
  <calcPr fullCalcOnLoad="1"/>
</workbook>
</file>

<file path=xl/comments5.xml><?xml version="1.0" encoding="utf-8"?>
<comments xmlns="http://schemas.openxmlformats.org/spreadsheetml/2006/main">
  <authors>
    <author>SnetkovaEA</author>
  </authors>
  <commentList>
    <comment ref="C7" authorId="0">
      <text>
        <r>
          <rPr>
            <b/>
            <sz val="8"/>
            <rFont val="Tahoma"/>
            <family val="2"/>
          </rPr>
          <t>информация за 2010г.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<sst xmlns="http://schemas.openxmlformats.org/spreadsheetml/2006/main" count="397" uniqueCount="276">
  <si>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</si>
  <si>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</si>
  <si>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</si>
  <si>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</si>
  <si>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</si>
  <si>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</si>
  <si>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</si>
  <si>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</si>
  <si>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</si>
  <si>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</si>
  <si>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1.1</t>
  </si>
  <si>
    <t>1.1.1</t>
  </si>
  <si>
    <t>1.1.2</t>
  </si>
  <si>
    <t>1.2</t>
  </si>
  <si>
    <t>1.3</t>
  </si>
  <si>
    <t>2</t>
  </si>
  <si>
    <t>3</t>
  </si>
  <si>
    <t>4</t>
  </si>
  <si>
    <t>5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</si>
  <si>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</si>
  <si>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</t>
  </si>
  <si>
    <t>3.2</t>
  </si>
  <si>
    <t>3.3</t>
  </si>
  <si>
    <t>3.4</t>
  </si>
  <si>
    <t>3.5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</si>
  <si>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</si>
  <si>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</si>
  <si>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</si>
  <si>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</si>
  <si>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</si>
  <si>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</si>
  <si>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</si>
  <si>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</si>
  <si>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</si>
  <si>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</si>
  <si>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</si>
  <si>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</si>
  <si>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</si>
  <si>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</si>
  <si>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</si>
  <si>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</si>
  <si>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</si>
  <si>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</si>
  <si>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</si>
  <si>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Справочно: количество выданных техусловий на подключение</t>
  </si>
  <si>
    <t>x</t>
  </si>
  <si>
    <t>тыс.руб.</t>
  </si>
  <si>
    <t>3.2.1</t>
  </si>
  <si>
    <t>руб.</t>
  </si>
  <si>
    <t>3.2.2</t>
  </si>
  <si>
    <t>3.3.1</t>
  </si>
  <si>
    <t>3.8</t>
  </si>
  <si>
    <t>3.8.1</t>
  </si>
  <si>
    <t>3.8.2</t>
  </si>
  <si>
    <t>3.9</t>
  </si>
  <si>
    <t>3.9.1</t>
  </si>
  <si>
    <t>3.9.2</t>
  </si>
  <si>
    <t>3.10</t>
  </si>
  <si>
    <t>3.11</t>
  </si>
  <si>
    <t>км</t>
  </si>
  <si>
    <t>ед.</t>
  </si>
  <si>
    <t>ПЭУ</t>
  </si>
  <si>
    <t>фактические</t>
  </si>
  <si>
    <t>Источник официального опубликования</t>
  </si>
  <si>
    <t>3.1.1</t>
  </si>
  <si>
    <t>3.1.2</t>
  </si>
  <si>
    <t>чел.</t>
  </si>
  <si>
    <t>%</t>
  </si>
  <si>
    <t>Тариф на тепловую энергию / дифференциация по видам теплоносителя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</si>
  <si>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</si>
  <si>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</si>
  <si>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</si>
  <si>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</si>
  <si>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</si>
  <si>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</si>
  <si>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</si>
  <si>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</si>
  <si>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Тариф без дифференциации по видам теплоносителя</t>
  </si>
  <si>
    <t>через тепловую сеть</t>
  </si>
  <si>
    <t>отпуск с коллекторов</t>
  </si>
  <si>
    <t>2.1.1</t>
  </si>
  <si>
    <t>Горячая вода, в том числе</t>
  </si>
  <si>
    <t>2.1.2</t>
  </si>
  <si>
    <t>Отборный пар всего, в том числе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</si>
  <si>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</si>
  <si>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</si>
  <si>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t>3.3.2</t>
  </si>
  <si>
    <t>3.4.1</t>
  </si>
  <si>
    <r>
      <t>7-13 кг/см</t>
    </r>
    <r>
      <rPr>
        <vertAlign val="superscript"/>
        <sz val="9"/>
        <rFont val="Tahoma"/>
        <family val="2"/>
      </rPr>
      <t>2</t>
    </r>
  </si>
  <si>
    <t>3.4.2</t>
  </si>
  <si>
    <t>3.5.1</t>
  </si>
  <si>
    <r>
      <t>&gt; 13 кг/см</t>
    </r>
    <r>
      <rPr>
        <vertAlign val="superscript"/>
        <sz val="9"/>
        <rFont val="Tahoma"/>
        <family val="2"/>
      </rPr>
      <t>2</t>
    </r>
  </si>
  <si>
    <t>3.5.2</t>
  </si>
  <si>
    <t>4.1.1</t>
  </si>
  <si>
    <t>Острый редуцированный пар, в том числе</t>
  </si>
  <si>
    <t>4.1.2</t>
  </si>
  <si>
    <t>п.12 Стандарта раскрытия информации</t>
  </si>
  <si>
    <t>Утвержденная надбавка к ценам (тарифам) на тепловую энергию для потребителей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</si>
  <si>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</si>
  <si>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</si>
  <si>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</si>
  <si>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</si>
  <si>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</si>
  <si>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</si>
  <si>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</si>
  <si>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</si>
  <si>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Утвержденный тариф регулируемых организаций на подключение к системе теплоснабжения</t>
  </si>
  <si>
    <t>Утвержденный тариф на передачу тепловой энергии (мощности)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</si>
  <si>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</si>
  <si>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</si>
  <si>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</si>
  <si>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</si>
  <si>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п.15 Стандарта раскрытия информации</t>
  </si>
  <si>
    <t>п.14 Стандарта раскрытия информации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</si>
  <si>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</si>
  <si>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</si>
  <si>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</si>
  <si>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</si>
  <si>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</si>
  <si>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Стоимость</t>
  </si>
  <si>
    <t>Объем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</si>
  <si>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</si>
  <si>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</si>
  <si>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</si>
  <si>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</si>
  <si>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</si>
  <si>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</si>
  <si>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</si>
  <si>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3.6.1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</si>
  <si>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</si>
  <si>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</si>
  <si>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</si>
  <si>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</si>
  <si>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</si>
  <si>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</si>
  <si>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</si>
  <si>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</si>
  <si>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</si>
  <si>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</si>
  <si>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Чистая прибыль от регулируемого вида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</si>
  <si>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</si>
  <si>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</si>
  <si>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</si>
  <si>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</si>
  <si>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</si>
  <si>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</si>
  <si>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</si>
  <si>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</si>
  <si>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</si>
  <si>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</si>
  <si>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</si>
  <si>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</si>
  <si>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</si>
  <si>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</si>
  <si>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</si>
  <si>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</si>
  <si>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</si>
  <si>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</si>
  <si>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</si>
  <si>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</si>
  <si>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</si>
  <si>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</si>
  <si>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</si>
  <si>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</si>
  <si>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</si>
  <si>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</si>
  <si>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</si>
  <si>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</si>
  <si>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</si>
  <si>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</si>
  <si>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</si>
  <si>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куб. м/Гкал</t>
  </si>
  <si>
    <t>мазут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</si>
  <si>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</si>
  <si>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</si>
  <si>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</si>
  <si>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</si>
  <si>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</si>
  <si>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</si>
  <si>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п.18 Стандарта раскрытия информации</t>
  </si>
  <si>
    <t>ТЕПЛОСНАБЖЕНИЕ</t>
  </si>
  <si>
    <t>№ п/п в Стандарте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</si>
  <si>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</si>
  <si>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</si>
  <si>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</si>
  <si>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</si>
  <si>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</si>
  <si>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</si>
  <si>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</si>
  <si>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</si>
  <si>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</si>
  <si>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</si>
  <si>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</si>
  <si>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</si>
  <si>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</si>
  <si>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</si>
  <si>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</si>
  <si>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</si>
  <si>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</si>
  <si>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</si>
  <si>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</si>
  <si>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</si>
  <si>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</si>
  <si>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Исполнители</t>
  </si>
  <si>
    <t>ЦЭО/ЦЭиЭС</t>
  </si>
  <si>
    <t>тонн</t>
  </si>
  <si>
    <t>поставка в вагонах-цистернах по договорам</t>
  </si>
  <si>
    <r>
      <t>Удельный расход холодной воды на единицу тепловой энергии, отпускаемой в тепловую сеть (</t>
    </r>
    <r>
      <rPr>
        <b/>
        <sz val="9"/>
        <rFont val="Tahoma"/>
        <family val="2"/>
      </rPr>
      <t>средний</t>
    </r>
    <r>
      <rPr>
        <sz val="9"/>
        <rFont val="Tahoma"/>
        <family val="2"/>
      </rPr>
      <t>)</t>
    </r>
  </si>
  <si>
    <t>1 год</t>
  </si>
  <si>
    <t>Управление по тарифному регулированию Мурманской оьласти</t>
  </si>
  <si>
    <t xml:space="preserve">   Расходы на оплату труда основного производственного персонала</t>
  </si>
  <si>
    <t>Общепроизводственные (цеховые) расходы, в том числе:</t>
  </si>
  <si>
    <t>Общехозяйственные (управленческие) расходы</t>
  </si>
  <si>
    <t>Информация о тарифах на услуги теплоснабжения для потребителей ОАО "Кольская ГМК" пл. Мончегорск на 2010г</t>
  </si>
  <si>
    <t>с 1.01.2010г</t>
  </si>
  <si>
    <t>43/2 от 16.12.2009г</t>
  </si>
  <si>
    <t>Информация об основных показателях финансово-хозяйственной деятельности ОАО "Кольская ГМК" пл. Мончегорск за 2010год, включая структуру основных производственных затрат (в части регулируемой деятельности)</t>
  </si>
  <si>
    <t xml:space="preserve">производство, передача и сбыт тепловой энергии </t>
  </si>
  <si>
    <t>фактические за 2010г</t>
  </si>
  <si>
    <t>Валовая прибыль (Убыток) от продажи товаров и услуг по регулируемому виду деятельности</t>
  </si>
  <si>
    <t>Стоимость 1й единицы объема с учетом доставки (транспортировки)-средняя с учетом присадки</t>
  </si>
  <si>
    <r>
      <t xml:space="preserve">п.14 </t>
    </r>
    <r>
      <rPr>
        <sz val="11"/>
        <rFont val="Times New Roman"/>
        <family val="1"/>
      </rPr>
      <t>(б,в,г,е)</t>
    </r>
  </si>
  <si>
    <t>Структура основных производственных затрат в тарифе полезно отпущенной теплоэнергии  ОАО "Кольская ГМК" для потребителей г Мончегорска</t>
  </si>
  <si>
    <t>№ пп</t>
  </si>
  <si>
    <t>Статьи затрат</t>
  </si>
  <si>
    <t>Един. Измер.</t>
  </si>
  <si>
    <t>Утверж. с 01.01.10 г.</t>
  </si>
  <si>
    <t xml:space="preserve">    Факт 2009г.                </t>
  </si>
  <si>
    <t>пояснения:</t>
  </si>
  <si>
    <t xml:space="preserve">тыс.руб  </t>
  </si>
  <si>
    <t>руб\Гкал</t>
  </si>
  <si>
    <t>I.</t>
  </si>
  <si>
    <t>Реализация теплоэнергии всего</t>
  </si>
  <si>
    <t xml:space="preserve">Гкал </t>
  </si>
  <si>
    <t>в т.ч. сторонним потребителям</t>
  </si>
  <si>
    <t xml:space="preserve">Топливо (мазут)     </t>
  </si>
  <si>
    <t>Поставщик мазута - ЗАО "Таймырская топливная компания"</t>
  </si>
  <si>
    <t>Электроэнергия</t>
  </si>
  <si>
    <r>
      <t>Электроэнергия</t>
    </r>
    <r>
      <rPr>
        <sz val="9"/>
        <rFont val="Times New Roman"/>
        <family val="1"/>
      </rPr>
      <t>: в тарифе на 2010г: 44440,9 тыс.квтч по 1117,7 руб/т.квтч</t>
    </r>
  </si>
  <si>
    <t>Фактич. за 2009г: 45533,5 тыс.квтч по 1006,8 руб/т.квтч</t>
  </si>
  <si>
    <t>Вода + стоки</t>
  </si>
  <si>
    <t>тыс.руб</t>
  </si>
  <si>
    <t>Материалы</t>
  </si>
  <si>
    <t>Затраты на оплату труда</t>
  </si>
  <si>
    <t>Страховые взносы</t>
  </si>
  <si>
    <t>Амортизация</t>
  </si>
  <si>
    <t>в тарифе на 2010г: стоимОФ 200996 т.р, ввод 22447,3 т.р, выбытие 19140,5 т.р</t>
  </si>
  <si>
    <t>Фактически за 2009г: стоим ОФ 232338,9 т.р., ввод 29008,1 т.р, выбытие 972 т.р.</t>
  </si>
  <si>
    <t>Выполнение ремонтных работ</t>
  </si>
  <si>
    <t>Прочие прямые расходы.</t>
  </si>
  <si>
    <t>Прочие цеховые расходы</t>
  </si>
  <si>
    <t>Итого цеховая себестоимость</t>
  </si>
  <si>
    <t>в т.ч. товарной продукции</t>
  </si>
  <si>
    <t>Общехозяйственные расходы-всего</t>
  </si>
  <si>
    <t>Общехозяйственные расходы тов.выпуска</t>
  </si>
  <si>
    <t>Итого производственная себестоимость выпуска</t>
  </si>
  <si>
    <t>Процент общехозяйственных расходов</t>
  </si>
  <si>
    <t>Производственная себестоимость тов. продукции</t>
  </si>
  <si>
    <t>Производст. себестоим. 1 Гкал</t>
  </si>
  <si>
    <t>руб/Гкал</t>
  </si>
  <si>
    <t>Прибыль "+", ("-"убытки) тов.прод.</t>
  </si>
  <si>
    <t>в т.ч.убытки за 2002г(10%),2004,2005,2006Г</t>
  </si>
  <si>
    <t>Рентабельность</t>
  </si>
  <si>
    <t>II.</t>
  </si>
  <si>
    <t>Выручка от реализации товарной продукции :</t>
  </si>
  <si>
    <t>Выпадающие расходы</t>
  </si>
  <si>
    <t>ИТОГО  товарной продукции :</t>
  </si>
  <si>
    <t>Утвержден Тариф 1 Гкал</t>
  </si>
  <si>
    <t>Условно- постоянные</t>
  </si>
  <si>
    <t>Стоимость мазута без НДС</t>
  </si>
  <si>
    <t>руб/тн</t>
  </si>
  <si>
    <t>Удельный расход топлива</t>
  </si>
  <si>
    <t>кгут\Гкал</t>
  </si>
  <si>
    <t>Расход натурального топлива(мазут)</t>
  </si>
  <si>
    <t>Задолженность на 1.10.2002г</t>
  </si>
  <si>
    <t>в т.ч .МУП   "Теплосеть"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</si>
</sst>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#,##0.0"/>
    <numFmt numFmtId="168" formatCode="0.0"/>
    <numFmt numFmtId="169" formatCode="0.000000"/>
    <numFmt numFmtId="170" formatCode="0.00000"/>
    <numFmt numFmtId="171" formatCode="#,##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10"/>
      <name val="Arial Cyr"/>
      <family val="0"/>
    </font>
    <font>
      <vertAlign val="superscript"/>
      <sz val="9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Tahoma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165" fontId="2" fillId="34" borderId="19" xfId="0" applyNumberFormat="1" applyFont="1" applyFill="1" applyBorder="1" applyAlignment="1" applyProtection="1">
      <alignment horizontal="center" vertical="center"/>
      <protection locked="0"/>
    </xf>
    <xf numFmtId="3" fontId="2" fillId="34" borderId="19" xfId="0" applyNumberFormat="1" applyFont="1" applyFill="1" applyBorder="1" applyAlignment="1" applyProtection="1">
      <alignment horizontal="center" vertical="center"/>
      <protection locked="0"/>
    </xf>
    <xf numFmtId="3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4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horizontal="center" vertical="center"/>
      <protection locked="0"/>
    </xf>
    <xf numFmtId="4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vertical="center" wrapText="1"/>
      <protection/>
    </xf>
    <xf numFmtId="3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3" fillId="33" borderId="24" xfId="55" applyFont="1" applyFill="1" applyBorder="1" applyAlignment="1" applyProtection="1">
      <alignment horizontal="center" vertical="center" wrapText="1"/>
      <protection/>
    </xf>
    <xf numFmtId="0" fontId="3" fillId="33" borderId="35" xfId="55" applyFont="1" applyFill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/>
      <protection/>
    </xf>
    <xf numFmtId="49" fontId="3" fillId="0" borderId="28" xfId="58" applyNumberFormat="1" applyFont="1" applyBorder="1" applyAlignment="1" applyProtection="1">
      <alignment horizontal="center"/>
      <protection/>
    </xf>
    <xf numFmtId="0" fontId="2" fillId="33" borderId="24" xfId="57" applyFont="1" applyFill="1" applyBorder="1" applyAlignment="1" applyProtection="1">
      <alignment horizontal="center" vertical="center" wrapText="1"/>
      <protection/>
    </xf>
    <xf numFmtId="49" fontId="7" fillId="0" borderId="21" xfId="58" applyNumberFormat="1" applyFont="1" applyBorder="1" applyAlignment="1" applyProtection="1">
      <alignment horizontal="center"/>
      <protection/>
    </xf>
    <xf numFmtId="49" fontId="3" fillId="33" borderId="22" xfId="53" applyNumberFormat="1" applyFont="1" applyFill="1" applyBorder="1" applyAlignment="1" applyProtection="1">
      <alignment horizontal="center" vertical="center" wrapText="1"/>
      <protection/>
    </xf>
    <xf numFmtId="0" fontId="3" fillId="33" borderId="36" xfId="53" applyFont="1" applyFill="1" applyBorder="1" applyAlignment="1" applyProtection="1">
      <alignment horizontal="center" vertical="center" wrapText="1"/>
      <protection/>
    </xf>
    <xf numFmtId="0" fontId="3" fillId="33" borderId="23" xfId="53" applyFont="1" applyFill="1" applyBorder="1" applyAlignment="1" applyProtection="1">
      <alignment horizontal="center" vertical="center" wrapText="1"/>
      <protection/>
    </xf>
    <xf numFmtId="49" fontId="6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49" fontId="3" fillId="33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53" applyFont="1" applyBorder="1" applyAlignment="1" applyProtection="1">
      <alignment vertical="center" wrapText="1"/>
      <protection/>
    </xf>
    <xf numFmtId="0" fontId="2" fillId="0" borderId="37" xfId="53" applyFont="1" applyBorder="1" applyAlignment="1" applyProtection="1">
      <alignment horizontal="center" vertical="center" wrapText="1"/>
      <protection/>
    </xf>
    <xf numFmtId="2" fontId="2" fillId="34" borderId="2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53" applyFont="1" applyBorder="1" applyAlignment="1" applyProtection="1">
      <alignment horizontal="left" vertical="center" wrapText="1" indent="1"/>
      <protection/>
    </xf>
    <xf numFmtId="49" fontId="3" fillId="33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4" xfId="53" applyFont="1" applyBorder="1" applyAlignment="1" applyProtection="1">
      <alignment vertical="center" wrapText="1"/>
      <protection/>
    </xf>
    <xf numFmtId="0" fontId="2" fillId="0" borderId="38" xfId="53" applyFont="1" applyBorder="1" applyAlignment="1" applyProtection="1">
      <alignment horizontal="center" vertical="center" wrapText="1"/>
      <protection/>
    </xf>
    <xf numFmtId="49" fontId="3" fillId="33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30" xfId="53" applyFont="1" applyBorder="1" applyAlignment="1" applyProtection="1">
      <alignment horizontal="center" vertical="center" wrapText="1"/>
      <protection/>
    </xf>
    <xf numFmtId="0" fontId="2" fillId="0" borderId="39" xfId="53" applyFont="1" applyBorder="1" applyAlignment="1" applyProtection="1">
      <alignment horizontal="center" vertical="center" wrapText="1"/>
      <protection/>
    </xf>
    <xf numFmtId="2" fontId="2" fillId="34" borderId="31" xfId="53" applyNumberFormat="1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vertical="center" wrapText="1"/>
      <protection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49" fontId="10" fillId="33" borderId="28" xfId="0" applyNumberFormat="1" applyFont="1" applyFill="1" applyBorder="1" applyAlignment="1" applyProtection="1">
      <alignment horizontal="center" vertical="center"/>
      <protection/>
    </xf>
    <xf numFmtId="49" fontId="10" fillId="33" borderId="21" xfId="0" applyNumberFormat="1" applyFont="1" applyFill="1" applyBorder="1" applyAlignment="1" applyProtection="1">
      <alignment horizontal="center" vertical="center"/>
      <protection/>
    </xf>
    <xf numFmtId="49" fontId="10" fillId="33" borderId="25" xfId="0" applyNumberFormat="1" applyFont="1" applyFill="1" applyBorder="1" applyAlignment="1" applyProtection="1">
      <alignment horizontal="center" vertical="center"/>
      <protection/>
    </xf>
    <xf numFmtId="0" fontId="6" fillId="0" borderId="36" xfId="58" applyFont="1" applyBorder="1" applyAlignment="1" applyProtection="1">
      <alignment horizontal="center"/>
      <protection/>
    </xf>
    <xf numFmtId="0" fontId="6" fillId="0" borderId="23" xfId="58" applyFont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37" borderId="44" xfId="56" applyFont="1" applyFill="1" applyBorder="1" applyAlignment="1" applyProtection="1">
      <alignment horizontal="center" vertical="center" wrapText="1"/>
      <protection locked="0"/>
    </xf>
    <xf numFmtId="0" fontId="2" fillId="37" borderId="45" xfId="56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 wrapText="1"/>
      <protection/>
    </xf>
    <xf numFmtId="165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165" fontId="14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4" fontId="2" fillId="35" borderId="20" xfId="0" applyNumberFormat="1" applyFont="1" applyFill="1" applyBorder="1" applyAlignment="1" applyProtection="1">
      <alignment horizontal="center" vertical="center"/>
      <protection locked="0"/>
    </xf>
    <xf numFmtId="4" fontId="2" fillId="35" borderId="26" xfId="0" applyNumberFormat="1" applyFont="1" applyFill="1" applyBorder="1" applyAlignment="1" applyProtection="1">
      <alignment horizontal="center" vertical="center"/>
      <protection locked="0"/>
    </xf>
    <xf numFmtId="3" fontId="2" fillId="35" borderId="20" xfId="0" applyNumberFormat="1" applyFont="1" applyFill="1" applyBorder="1" applyAlignment="1" applyProtection="1">
      <alignment horizontal="center" vertical="center"/>
      <protection locked="0"/>
    </xf>
    <xf numFmtId="167" fontId="2" fillId="35" borderId="20" xfId="0" applyNumberFormat="1" applyFont="1" applyFill="1" applyBorder="1" applyAlignment="1" applyProtection="1">
      <alignment horizontal="center" vertical="center"/>
      <protection/>
    </xf>
    <xf numFmtId="4" fontId="2" fillId="37" borderId="19" xfId="0" applyNumberFormat="1" applyFont="1" applyFill="1" applyBorder="1" applyAlignment="1" applyProtection="1">
      <alignment horizontal="center" vertical="center"/>
      <protection locked="0"/>
    </xf>
    <xf numFmtId="4" fontId="2" fillId="37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15" fillId="0" borderId="0" xfId="54" applyFont="1" applyAlignment="1">
      <alignment/>
      <protection/>
    </xf>
    <xf numFmtId="0" fontId="16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/>
      <protection/>
    </xf>
    <xf numFmtId="0" fontId="15" fillId="0" borderId="0" xfId="54" applyFont="1" applyBorder="1" applyAlignment="1">
      <alignment/>
      <protection/>
    </xf>
    <xf numFmtId="0" fontId="19" fillId="0" borderId="47" xfId="54" applyFont="1" applyBorder="1" applyAlignment="1">
      <alignment horizontal="center" vertical="center" wrapText="1"/>
      <protection/>
    </xf>
    <xf numFmtId="0" fontId="19" fillId="0" borderId="48" xfId="54" applyFont="1" applyBorder="1" applyAlignment="1">
      <alignment horizontal="center" vertical="center"/>
      <protection/>
    </xf>
    <xf numFmtId="0" fontId="15" fillId="0" borderId="49" xfId="54" applyFont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9" fillId="0" borderId="50" xfId="54" applyFont="1" applyBorder="1" applyAlignment="1">
      <alignment horizontal="center" vertical="center"/>
      <protection/>
    </xf>
    <xf numFmtId="0" fontId="15" fillId="0" borderId="51" xfId="54" applyFont="1" applyBorder="1" applyAlignment="1">
      <alignment horizontal="center" vertical="center"/>
      <protection/>
    </xf>
    <xf numFmtId="0" fontId="20" fillId="0" borderId="14" xfId="54" applyFont="1" applyBorder="1" applyAlignment="1">
      <alignment horizontal="center" vertical="center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/>
      <protection/>
    </xf>
    <xf numFmtId="0" fontId="15" fillId="0" borderId="52" xfId="54" applyFont="1" applyBorder="1" applyAlignment="1">
      <alignment horizontal="center" vertical="center"/>
      <protection/>
    </xf>
    <xf numFmtId="0" fontId="20" fillId="0" borderId="53" xfId="54" applyFont="1" applyBorder="1" applyAlignment="1">
      <alignment horizontal="center"/>
      <protection/>
    </xf>
    <xf numFmtId="0" fontId="20" fillId="0" borderId="54" xfId="54" applyFont="1" applyBorder="1" applyAlignment="1">
      <alignment horizontal="center"/>
      <protection/>
    </xf>
    <xf numFmtId="0" fontId="20" fillId="0" borderId="27" xfId="54" applyFont="1" applyBorder="1" applyAlignment="1">
      <alignment horizontal="center"/>
      <protection/>
    </xf>
    <xf numFmtId="0" fontId="20" fillId="0" borderId="55" xfId="54" applyFont="1" applyBorder="1" applyAlignment="1">
      <alignment horizontal="center"/>
      <protection/>
    </xf>
    <xf numFmtId="0" fontId="15" fillId="0" borderId="56" xfId="54" applyFont="1" applyBorder="1" applyAlignment="1">
      <alignment/>
      <protection/>
    </xf>
    <xf numFmtId="0" fontId="19" fillId="0" borderId="57" xfId="54" applyFont="1" applyBorder="1" applyAlignment="1">
      <alignment horizontal="center"/>
      <protection/>
    </xf>
    <xf numFmtId="0" fontId="18" fillId="0" borderId="58" xfId="54" applyFont="1" applyBorder="1" applyAlignment="1">
      <alignment wrapText="1"/>
      <protection/>
    </xf>
    <xf numFmtId="0" fontId="21" fillId="0" borderId="57" xfId="54" applyFont="1" applyBorder="1" applyAlignment="1">
      <alignment horizontal="center"/>
      <protection/>
    </xf>
    <xf numFmtId="3" fontId="22" fillId="0" borderId="59" xfId="54" applyNumberFormat="1" applyFont="1" applyBorder="1" applyAlignment="1" applyProtection="1">
      <alignment horizontal="center"/>
      <protection locked="0"/>
    </xf>
    <xf numFmtId="3" fontId="23" fillId="0" borderId="60" xfId="54" applyNumberFormat="1" applyFont="1" applyBorder="1" applyAlignment="1" applyProtection="1">
      <alignment horizontal="center"/>
      <protection locked="0"/>
    </xf>
    <xf numFmtId="0" fontId="15" fillId="0" borderId="61" xfId="54" applyFont="1" applyBorder="1" applyAlignment="1">
      <alignment horizontal="center"/>
      <protection/>
    </xf>
    <xf numFmtId="0" fontId="18" fillId="0" borderId="62" xfId="54" applyFont="1" applyBorder="1" applyAlignment="1">
      <alignment wrapText="1"/>
      <protection/>
    </xf>
    <xf numFmtId="0" fontId="21" fillId="0" borderId="61" xfId="54" applyFont="1" applyBorder="1" applyAlignment="1">
      <alignment horizontal="center"/>
      <protection/>
    </xf>
    <xf numFmtId="3" fontId="22" fillId="0" borderId="63" xfId="54" applyNumberFormat="1" applyFont="1" applyBorder="1" applyAlignment="1" applyProtection="1">
      <alignment horizontal="center"/>
      <protection locked="0"/>
    </xf>
    <xf numFmtId="3" fontId="23" fillId="0" borderId="64" xfId="54" applyNumberFormat="1" applyFont="1" applyBorder="1" applyAlignment="1" applyProtection="1">
      <alignment horizontal="center"/>
      <protection locked="0"/>
    </xf>
    <xf numFmtId="0" fontId="17" fillId="0" borderId="62" xfId="54" applyFont="1" applyBorder="1" applyAlignment="1">
      <alignment wrapText="1"/>
      <protection/>
    </xf>
    <xf numFmtId="3" fontId="24" fillId="0" borderId="63" xfId="54" applyNumberFormat="1" applyFont="1" applyBorder="1" applyAlignment="1" applyProtection="1">
      <alignment horizontal="center"/>
      <protection locked="0"/>
    </xf>
    <xf numFmtId="1" fontId="24" fillId="0" borderId="64" xfId="54" applyNumberFormat="1" applyFont="1" applyBorder="1" applyAlignment="1" applyProtection="1">
      <alignment horizontal="center"/>
      <protection locked="0"/>
    </xf>
    <xf numFmtId="167" fontId="24" fillId="0" borderId="64" xfId="54" applyNumberFormat="1" applyFont="1" applyBorder="1" applyAlignment="1" applyProtection="1">
      <alignment horizontal="center"/>
      <protection locked="0"/>
    </xf>
    <xf numFmtId="0" fontId="15" fillId="0" borderId="61" xfId="54" applyFont="1" applyBorder="1" applyAlignment="1">
      <alignment/>
      <protection/>
    </xf>
    <xf numFmtId="0" fontId="25" fillId="0" borderId="65" xfId="54" applyFont="1" applyBorder="1" applyAlignment="1">
      <alignment/>
      <protection/>
    </xf>
    <xf numFmtId="0" fontId="26" fillId="0" borderId="0" xfId="54" applyFont="1" applyAlignment="1">
      <alignment/>
      <protection/>
    </xf>
    <xf numFmtId="0" fontId="26" fillId="0" borderId="0" xfId="54" applyFont="1" applyAlignment="1">
      <alignment horizontal="center"/>
      <protection/>
    </xf>
    <xf numFmtId="0" fontId="26" fillId="0" borderId="57" xfId="54" applyFont="1" applyBorder="1" applyAlignment="1">
      <alignment/>
      <protection/>
    </xf>
    <xf numFmtId="0" fontId="15" fillId="0" borderId="65" xfId="54" applyFont="1" applyBorder="1" applyAlignment="1">
      <alignment horizontal="left"/>
      <protection/>
    </xf>
    <xf numFmtId="0" fontId="15" fillId="0" borderId="0" xfId="54" applyFont="1" applyAlignment="1">
      <alignment horizontal="left"/>
      <protection/>
    </xf>
    <xf numFmtId="0" fontId="15" fillId="0" borderId="57" xfId="54" applyFont="1" applyBorder="1" applyAlignment="1">
      <alignment/>
      <protection/>
    </xf>
    <xf numFmtId="0" fontId="15" fillId="0" borderId="61" xfId="54" applyFont="1" applyBorder="1" applyAlignment="1">
      <alignment horizontal="center" vertical="center"/>
      <protection/>
    </xf>
    <xf numFmtId="0" fontId="27" fillId="0" borderId="62" xfId="54" applyFont="1" applyBorder="1" applyAlignment="1">
      <alignment wrapText="1"/>
      <protection/>
    </xf>
    <xf numFmtId="3" fontId="28" fillId="0" borderId="63" xfId="54" applyNumberFormat="1" applyFont="1" applyBorder="1" applyAlignment="1">
      <alignment horizontal="center"/>
      <protection/>
    </xf>
    <xf numFmtId="1" fontId="28" fillId="0" borderId="64" xfId="54" applyNumberFormat="1" applyFont="1" applyBorder="1" applyAlignment="1">
      <alignment horizontal="center"/>
      <protection/>
    </xf>
    <xf numFmtId="3" fontId="29" fillId="0" borderId="63" xfId="54" applyNumberFormat="1" applyFont="1" applyBorder="1" applyAlignment="1">
      <alignment horizontal="center"/>
      <protection/>
    </xf>
    <xf numFmtId="167" fontId="29" fillId="0" borderId="64" xfId="54" applyNumberFormat="1" applyFont="1" applyBorder="1" applyAlignment="1">
      <alignment horizontal="center"/>
      <protection/>
    </xf>
    <xf numFmtId="0" fontId="30" fillId="0" borderId="62" xfId="54" applyFont="1" applyBorder="1" applyAlignment="1">
      <alignment wrapText="1"/>
      <protection/>
    </xf>
    <xf numFmtId="3" fontId="31" fillId="0" borderId="63" xfId="54" applyNumberFormat="1" applyFont="1" applyBorder="1" applyAlignment="1">
      <alignment horizontal="center"/>
      <protection/>
    </xf>
    <xf numFmtId="1" fontId="31" fillId="0" borderId="64" xfId="54" applyNumberFormat="1" applyFont="1" applyBorder="1" applyAlignment="1">
      <alignment horizontal="center"/>
      <protection/>
    </xf>
    <xf numFmtId="3" fontId="32" fillId="0" borderId="63" xfId="54" applyNumberFormat="1" applyFont="1" applyFill="1" applyBorder="1" applyAlignment="1">
      <alignment horizontal="center"/>
      <protection/>
    </xf>
    <xf numFmtId="0" fontId="15" fillId="0" borderId="62" xfId="54" applyFont="1" applyBorder="1" applyAlignment="1">
      <alignment wrapText="1"/>
      <protection/>
    </xf>
    <xf numFmtId="3" fontId="24" fillId="0" borderId="63" xfId="54" applyNumberFormat="1" applyFont="1" applyBorder="1" applyAlignment="1">
      <alignment horizontal="center"/>
      <protection/>
    </xf>
    <xf numFmtId="1" fontId="24" fillId="0" borderId="64" xfId="54" applyNumberFormat="1" applyFont="1" applyFill="1" applyBorder="1" applyAlignment="1">
      <alignment horizontal="center"/>
      <protection/>
    </xf>
    <xf numFmtId="3" fontId="29" fillId="0" borderId="63" xfId="54" applyNumberFormat="1" applyFont="1" applyFill="1" applyBorder="1" applyAlignment="1">
      <alignment horizontal="center"/>
      <protection/>
    </xf>
    <xf numFmtId="167" fontId="24" fillId="0" borderId="64" xfId="54" applyNumberFormat="1" applyFont="1" applyBorder="1" applyAlignment="1">
      <alignment horizontal="center"/>
      <protection/>
    </xf>
    <xf numFmtId="3" fontId="24" fillId="0" borderId="63" xfId="54" applyNumberFormat="1" applyFont="1" applyFill="1" applyBorder="1" applyAlignment="1">
      <alignment horizontal="center"/>
      <protection/>
    </xf>
    <xf numFmtId="3" fontId="33" fillId="0" borderId="63" xfId="54" applyNumberFormat="1" applyFont="1" applyFill="1" applyBorder="1" applyAlignment="1">
      <alignment horizontal="center"/>
      <protection/>
    </xf>
    <xf numFmtId="0" fontId="19" fillId="0" borderId="62" xfId="54" applyFont="1" applyBorder="1" applyAlignment="1">
      <alignment wrapText="1"/>
      <protection/>
    </xf>
    <xf numFmtId="0" fontId="19" fillId="0" borderId="61" xfId="54" applyFont="1" applyBorder="1" applyAlignment="1">
      <alignment horizontal="center"/>
      <protection/>
    </xf>
    <xf numFmtId="3" fontId="33" fillId="38" borderId="63" xfId="54" applyNumberFormat="1" applyFont="1" applyFill="1" applyBorder="1" applyAlignment="1">
      <alignment horizontal="center"/>
      <protection/>
    </xf>
    <xf numFmtId="167" fontId="28" fillId="0" borderId="64" xfId="54" applyNumberFormat="1" applyFont="1" applyBorder="1" applyAlignment="1">
      <alignment horizontal="center"/>
      <protection/>
    </xf>
    <xf numFmtId="167" fontId="28" fillId="0" borderId="63" xfId="54" applyNumberFormat="1" applyFont="1" applyFill="1" applyBorder="1" applyAlignment="1">
      <alignment horizontal="center"/>
      <protection/>
    </xf>
    <xf numFmtId="167" fontId="29" fillId="0" borderId="63" xfId="54" applyNumberFormat="1" applyFont="1" applyFill="1" applyBorder="1" applyAlignment="1">
      <alignment horizontal="center"/>
      <protection/>
    </xf>
    <xf numFmtId="0" fontId="16" fillId="0" borderId="62" xfId="54" applyFont="1" applyBorder="1" applyAlignment="1">
      <alignment wrapText="1"/>
      <protection/>
    </xf>
    <xf numFmtId="3" fontId="28" fillId="0" borderId="63" xfId="54" applyNumberFormat="1" applyFont="1" applyFill="1" applyBorder="1" applyAlignment="1">
      <alignment horizontal="center"/>
      <protection/>
    </xf>
    <xf numFmtId="167" fontId="24" fillId="0" borderId="63" xfId="54" applyNumberFormat="1" applyFont="1" applyFill="1" applyBorder="1" applyAlignment="1">
      <alignment horizontal="center"/>
      <protection/>
    </xf>
    <xf numFmtId="0" fontId="15" fillId="0" borderId="61" xfId="54" applyFont="1" applyFill="1" applyBorder="1" applyAlignment="1">
      <alignment horizontal="center"/>
      <protection/>
    </xf>
    <xf numFmtId="0" fontId="26" fillId="0" borderId="62" xfId="54" applyFont="1" applyFill="1" applyBorder="1" applyAlignment="1">
      <alignment wrapText="1"/>
      <protection/>
    </xf>
    <xf numFmtId="1" fontId="24" fillId="0" borderId="64" xfId="54" applyNumberFormat="1" applyFont="1" applyFill="1" applyBorder="1" applyAlignment="1" applyProtection="1">
      <alignment horizontal="center"/>
      <protection locked="0"/>
    </xf>
    <xf numFmtId="3" fontId="34" fillId="0" borderId="63" xfId="54" applyNumberFormat="1" applyFont="1" applyFill="1" applyBorder="1" applyAlignment="1">
      <alignment horizontal="center"/>
      <protection/>
    </xf>
    <xf numFmtId="167" fontId="24" fillId="0" borderId="64" xfId="54" applyNumberFormat="1" applyFont="1" applyFill="1" applyBorder="1" applyAlignment="1" applyProtection="1">
      <alignment horizontal="center"/>
      <protection locked="0"/>
    </xf>
    <xf numFmtId="0" fontId="15" fillId="0" borderId="56" xfId="54" applyFont="1" applyFill="1" applyBorder="1" applyAlignment="1">
      <alignment/>
      <protection/>
    </xf>
    <xf numFmtId="0" fontId="15" fillId="0" borderId="0" xfId="54" applyFont="1" applyFill="1" applyAlignment="1">
      <alignment/>
      <protection/>
    </xf>
    <xf numFmtId="1" fontId="24" fillId="0" borderId="64" xfId="54" applyNumberFormat="1" applyFont="1" applyBorder="1" applyAlignment="1">
      <alignment horizontal="center"/>
      <protection/>
    </xf>
    <xf numFmtId="0" fontId="16" fillId="0" borderId="62" xfId="54" applyFont="1" applyBorder="1" applyAlignment="1">
      <alignment/>
      <protection/>
    </xf>
    <xf numFmtId="168" fontId="24" fillId="0" borderId="64" xfId="54" applyNumberFormat="1" applyFont="1" applyFill="1" applyBorder="1" applyAlignment="1">
      <alignment horizontal="center"/>
      <protection/>
    </xf>
    <xf numFmtId="167" fontId="24" fillId="0" borderId="64" xfId="54" applyNumberFormat="1" applyFont="1" applyFill="1" applyBorder="1" applyAlignment="1">
      <alignment horizontal="center"/>
      <protection/>
    </xf>
    <xf numFmtId="0" fontId="17" fillId="0" borderId="61" xfId="54" applyFont="1" applyFill="1" applyBorder="1" applyAlignment="1">
      <alignment horizontal="center"/>
      <protection/>
    </xf>
    <xf numFmtId="0" fontId="17" fillId="0" borderId="62" xfId="54" applyFont="1" applyFill="1" applyBorder="1" applyAlignment="1">
      <alignment wrapText="1"/>
      <protection/>
    </xf>
    <xf numFmtId="0" fontId="16" fillId="0" borderId="61" xfId="54" applyFont="1" applyFill="1" applyBorder="1" applyAlignment="1">
      <alignment horizontal="center"/>
      <protection/>
    </xf>
    <xf numFmtId="1" fontId="28" fillId="0" borderId="64" xfId="54" applyNumberFormat="1" applyFont="1" applyFill="1" applyBorder="1" applyAlignment="1">
      <alignment horizontal="center"/>
      <protection/>
    </xf>
    <xf numFmtId="0" fontId="16" fillId="39" borderId="61" xfId="54" applyFont="1" applyFill="1" applyBorder="1" applyAlignment="1">
      <alignment horizontal="center"/>
      <protection/>
    </xf>
    <xf numFmtId="0" fontId="16" fillId="39" borderId="62" xfId="54" applyFont="1" applyFill="1" applyBorder="1" applyAlignment="1">
      <alignment wrapText="1"/>
      <protection/>
    </xf>
    <xf numFmtId="167" fontId="29" fillId="39" borderId="63" xfId="54" applyNumberFormat="1" applyFont="1" applyFill="1" applyBorder="1" applyAlignment="1">
      <alignment horizontal="center"/>
      <protection/>
    </xf>
    <xf numFmtId="1" fontId="29" fillId="39" borderId="64" xfId="54" applyNumberFormat="1" applyFont="1" applyFill="1" applyBorder="1" applyAlignment="1">
      <alignment horizontal="center"/>
      <protection/>
    </xf>
    <xf numFmtId="3" fontId="29" fillId="39" borderId="63" xfId="54" applyNumberFormat="1" applyFont="1" applyFill="1" applyBorder="1" applyAlignment="1">
      <alignment horizontal="center"/>
      <protection/>
    </xf>
    <xf numFmtId="3" fontId="24" fillId="39" borderId="64" xfId="54" applyNumberFormat="1" applyFont="1" applyFill="1" applyBorder="1" applyAlignment="1">
      <alignment horizontal="center"/>
      <protection/>
    </xf>
    <xf numFmtId="0" fontId="19" fillId="0" borderId="56" xfId="54" applyFont="1" applyFill="1" applyBorder="1" applyAlignment="1">
      <alignment/>
      <protection/>
    </xf>
    <xf numFmtId="0" fontId="16" fillId="0" borderId="0" xfId="54" applyFont="1" applyFill="1" applyAlignment="1">
      <alignment/>
      <protection/>
    </xf>
    <xf numFmtId="0" fontId="16" fillId="39" borderId="0" xfId="54" applyFont="1" applyFill="1" applyAlignment="1">
      <alignment/>
      <protection/>
    </xf>
    <xf numFmtId="0" fontId="15" fillId="39" borderId="0" xfId="54" applyFont="1" applyFill="1" applyAlignment="1">
      <alignment/>
      <protection/>
    </xf>
    <xf numFmtId="167" fontId="35" fillId="0" borderId="64" xfId="54" applyNumberFormat="1" applyFont="1" applyBorder="1" applyAlignment="1">
      <alignment horizontal="center"/>
      <protection/>
    </xf>
    <xf numFmtId="3" fontId="24" fillId="0" borderId="64" xfId="54" applyNumberFormat="1" applyFont="1" applyBorder="1" applyAlignment="1">
      <alignment horizontal="center"/>
      <protection/>
    </xf>
    <xf numFmtId="3" fontId="29" fillId="0" borderId="63" xfId="54" applyNumberFormat="1" applyFont="1" applyBorder="1" applyAlignment="1" applyProtection="1">
      <alignment horizontal="center"/>
      <protection locked="0"/>
    </xf>
    <xf numFmtId="3" fontId="29" fillId="0" borderId="64" xfId="54" applyNumberFormat="1" applyFont="1" applyBorder="1" applyAlignment="1" applyProtection="1">
      <alignment horizontal="center"/>
      <protection locked="0"/>
    </xf>
    <xf numFmtId="3" fontId="29" fillId="0" borderId="63" xfId="54" applyNumberFormat="1" applyFont="1" applyFill="1" applyBorder="1" applyAlignment="1" applyProtection="1">
      <alignment horizontal="center"/>
      <protection locked="0"/>
    </xf>
    <xf numFmtId="167" fontId="24" fillId="0" borderId="63" xfId="54" applyNumberFormat="1" applyFont="1" applyBorder="1" applyAlignment="1" applyProtection="1">
      <alignment horizontal="center"/>
      <protection locked="0"/>
    </xf>
    <xf numFmtId="3" fontId="24" fillId="0" borderId="64" xfId="54" applyNumberFormat="1" applyFont="1" applyBorder="1" applyAlignment="1" applyProtection="1">
      <alignment horizontal="center"/>
      <protection locked="0"/>
    </xf>
    <xf numFmtId="0" fontId="15" fillId="0" borderId="50" xfId="54" applyFont="1" applyBorder="1" applyAlignment="1">
      <alignment horizontal="center"/>
      <protection/>
    </xf>
    <xf numFmtId="0" fontId="17" fillId="0" borderId="51" xfId="54" applyFont="1" applyBorder="1" applyAlignment="1">
      <alignment wrapText="1"/>
      <protection/>
    </xf>
    <xf numFmtId="3" fontId="24" fillId="0" borderId="66" xfId="54" applyNumberFormat="1" applyFont="1" applyFill="1" applyBorder="1" applyAlignment="1" applyProtection="1">
      <alignment horizontal="center"/>
      <protection locked="0"/>
    </xf>
    <xf numFmtId="3" fontId="24" fillId="0" borderId="67" xfId="54" applyNumberFormat="1" applyFont="1" applyBorder="1" applyAlignment="1" applyProtection="1">
      <alignment horizontal="center"/>
      <protection locked="0"/>
    </xf>
    <xf numFmtId="3" fontId="24" fillId="0" borderId="66" xfId="54" applyNumberFormat="1" applyFont="1" applyBorder="1" applyAlignment="1" applyProtection="1">
      <alignment horizontal="center"/>
      <protection locked="0"/>
    </xf>
    <xf numFmtId="0" fontId="15" fillId="0" borderId="52" xfId="54" applyFont="1" applyBorder="1" applyAlignment="1">
      <alignment/>
      <protection/>
    </xf>
    <xf numFmtId="0" fontId="15" fillId="0" borderId="0" xfId="54" applyFont="1" applyBorder="1" applyAlignment="1">
      <alignment horizontal="center"/>
      <protection/>
    </xf>
    <xf numFmtId="0" fontId="15" fillId="0" borderId="0" xfId="54" applyFont="1" applyBorder="1" applyAlignment="1">
      <alignment wrapText="1"/>
      <protection/>
    </xf>
    <xf numFmtId="167" fontId="15" fillId="0" borderId="0" xfId="54" applyNumberFormat="1" applyFont="1" applyBorder="1" applyAlignment="1">
      <alignment horizontal="center"/>
      <protection/>
    </xf>
    <xf numFmtId="0" fontId="17" fillId="0" borderId="0" xfId="54" applyFont="1" applyAlignment="1">
      <alignment/>
      <protection/>
    </xf>
    <xf numFmtId="0" fontId="17" fillId="0" borderId="0" xfId="54" applyFont="1" applyAlignment="1">
      <alignment horizontal="center"/>
      <protection/>
    </xf>
    <xf numFmtId="0" fontId="16" fillId="0" borderId="0" xfId="54" applyFont="1" applyAlignment="1">
      <alignment/>
      <protection/>
    </xf>
    <xf numFmtId="0" fontId="36" fillId="0" borderId="0" xfId="54" applyFont="1" applyBorder="1" applyAlignment="1">
      <alignment horizontal="left"/>
      <protection/>
    </xf>
    <xf numFmtId="0" fontId="18" fillId="0" borderId="0" xfId="54" applyFont="1" applyBorder="1" applyAlignment="1">
      <alignment horizontal="left"/>
      <protection/>
    </xf>
    <xf numFmtId="0" fontId="18" fillId="0" borderId="0" xfId="54" applyFont="1" applyAlignment="1">
      <alignment horizontal="center"/>
      <protection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/>
      <protection/>
    </xf>
    <xf numFmtId="0" fontId="17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Alignment="1">
      <alignment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3" fillId="36" borderId="68" xfId="0" applyFont="1" applyFill="1" applyBorder="1" applyAlignment="1" applyProtection="1">
      <alignment horizontal="center" vertical="center" wrapText="1"/>
      <protection/>
    </xf>
    <xf numFmtId="0" fontId="3" fillId="36" borderId="38" xfId="0" applyFont="1" applyFill="1" applyBorder="1" applyAlignment="1" applyProtection="1">
      <alignment horizontal="center" vertical="center" wrapText="1"/>
      <protection/>
    </xf>
    <xf numFmtId="0" fontId="7" fillId="0" borderId="27" xfId="58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horizontal="center" vertical="center" wrapText="1"/>
      <protection/>
    </xf>
    <xf numFmtId="0" fontId="7" fillId="0" borderId="25" xfId="58" applyFont="1" applyBorder="1" applyAlignment="1" applyProtection="1">
      <alignment horizontal="center" vertical="center" wrapText="1"/>
      <protection/>
    </xf>
    <xf numFmtId="0" fontId="7" fillId="0" borderId="69" xfId="58" applyFont="1" applyBorder="1" applyAlignment="1" applyProtection="1">
      <alignment horizontal="center" vertical="center" wrapText="1"/>
      <protection/>
    </xf>
    <xf numFmtId="0" fontId="7" fillId="0" borderId="70" xfId="58" applyFont="1" applyBorder="1" applyAlignment="1" applyProtection="1">
      <alignment horizontal="center" vertical="center" wrapText="1"/>
      <protection/>
    </xf>
    <xf numFmtId="0" fontId="7" fillId="0" borderId="0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3" fillId="33" borderId="44" xfId="55" applyFont="1" applyFill="1" applyBorder="1" applyAlignment="1" applyProtection="1">
      <alignment horizontal="center" vertical="center" wrapText="1"/>
      <protection/>
    </xf>
    <xf numFmtId="0" fontId="3" fillId="33" borderId="54" xfId="55" applyFont="1" applyFill="1" applyBorder="1" applyAlignment="1" applyProtection="1">
      <alignment horizontal="center" vertical="center" wrapText="1"/>
      <protection/>
    </xf>
    <xf numFmtId="0" fontId="3" fillId="33" borderId="71" xfId="55" applyFont="1" applyFill="1" applyBorder="1" applyAlignment="1" applyProtection="1">
      <alignment horizontal="center" vertical="center" wrapText="1"/>
      <protection/>
    </xf>
    <xf numFmtId="0" fontId="3" fillId="33" borderId="72" xfId="55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71" xfId="0" applyBorder="1" applyAlignment="1">
      <alignment/>
    </xf>
    <xf numFmtId="0" fontId="3" fillId="33" borderId="72" xfId="53" applyFont="1" applyFill="1" applyBorder="1" applyAlignment="1" applyProtection="1">
      <alignment horizontal="center" vertical="center" wrapText="1"/>
      <protection/>
    </xf>
    <xf numFmtId="0" fontId="3" fillId="33" borderId="24" xfId="53" applyFont="1" applyFill="1" applyBorder="1" applyAlignment="1" applyProtection="1">
      <alignment horizontal="center" vertical="center" wrapText="1"/>
      <protection/>
    </xf>
    <xf numFmtId="0" fontId="3" fillId="33" borderId="35" xfId="53" applyFont="1" applyFill="1" applyBorder="1" applyAlignment="1" applyProtection="1">
      <alignment horizontal="center" vertical="center" wrapText="1"/>
      <protection/>
    </xf>
    <xf numFmtId="0" fontId="2" fillId="33" borderId="38" xfId="57" applyFont="1" applyFill="1" applyBorder="1" applyAlignment="1" applyProtection="1">
      <alignment horizontal="left" vertical="center" wrapText="1" indent="2"/>
      <protection/>
    </xf>
    <xf numFmtId="0" fontId="3" fillId="33" borderId="55" xfId="53" applyFont="1" applyFill="1" applyBorder="1" applyAlignment="1" applyProtection="1">
      <alignment horizontal="center" vertical="center" wrapText="1"/>
      <protection/>
    </xf>
    <xf numFmtId="0" fontId="3" fillId="33" borderId="20" xfId="53" applyFont="1" applyFill="1" applyBorder="1" applyAlignment="1" applyProtection="1">
      <alignment horizontal="center" vertical="center" wrapText="1"/>
      <protection/>
    </xf>
    <xf numFmtId="0" fontId="3" fillId="33" borderId="26" xfId="53" applyFont="1" applyFill="1" applyBorder="1" applyAlignment="1" applyProtection="1">
      <alignment horizontal="center" vertical="center" wrapText="1"/>
      <protection/>
    </xf>
    <xf numFmtId="0" fontId="3" fillId="33" borderId="24" xfId="55" applyFont="1" applyFill="1" applyBorder="1" applyAlignment="1" applyProtection="1">
      <alignment horizontal="center" vertical="center" wrapText="1"/>
      <protection/>
    </xf>
    <xf numFmtId="0" fontId="3" fillId="33" borderId="35" xfId="55" applyFont="1" applyFill="1" applyBorder="1" applyAlignment="1" applyProtection="1">
      <alignment horizontal="center" vertical="center" wrapText="1"/>
      <protection/>
    </xf>
    <xf numFmtId="0" fontId="2" fillId="33" borderId="38" xfId="57" applyFont="1" applyFill="1" applyBorder="1" applyAlignment="1" applyProtection="1">
      <alignment horizontal="left" vertical="center" wrapText="1"/>
      <protection/>
    </xf>
    <xf numFmtId="0" fontId="3" fillId="33" borderId="32" xfId="55" applyFont="1" applyFill="1" applyBorder="1" applyAlignment="1" applyProtection="1">
      <alignment horizontal="center" vertical="center" wrapText="1"/>
      <protection/>
    </xf>
    <xf numFmtId="0" fontId="6" fillId="0" borderId="46" xfId="58" applyFont="1" applyBorder="1" applyAlignment="1" applyProtection="1">
      <alignment horizontal="center"/>
      <protection/>
    </xf>
    <xf numFmtId="0" fontId="6" fillId="0" borderId="73" xfId="58" applyFont="1" applyBorder="1" applyAlignment="1" applyProtection="1">
      <alignment horizontal="center"/>
      <protection/>
    </xf>
    <xf numFmtId="0" fontId="2" fillId="33" borderId="36" xfId="57" applyFont="1" applyFill="1" applyBorder="1" applyAlignment="1" applyProtection="1">
      <alignment horizontal="left" vertical="center" wrapText="1"/>
      <protection/>
    </xf>
    <xf numFmtId="0" fontId="2" fillId="33" borderId="18" xfId="57" applyFont="1" applyFill="1" applyBorder="1" applyAlignment="1" applyProtection="1">
      <alignment horizontal="left" vertical="center" wrapText="1"/>
      <protection/>
    </xf>
    <xf numFmtId="0" fontId="15" fillId="0" borderId="65" xfId="54" applyFont="1" applyBorder="1" applyAlignment="1">
      <alignment horizontal="center" vertical="center"/>
      <protection/>
    </xf>
    <xf numFmtId="0" fontId="15" fillId="0" borderId="57" xfId="54" applyFont="1" applyBorder="1" applyAlignment="1">
      <alignment horizontal="center" vertical="center"/>
      <protection/>
    </xf>
    <xf numFmtId="0" fontId="17" fillId="0" borderId="65" xfId="54" applyFont="1" applyBorder="1" applyAlignment="1">
      <alignment horizontal="left" vertical="center" wrapText="1"/>
      <protection/>
    </xf>
    <xf numFmtId="0" fontId="17" fillId="0" borderId="57" xfId="54" applyFont="1" applyBorder="1" applyAlignment="1">
      <alignment horizontal="left" vertical="center" wrapText="1"/>
      <protection/>
    </xf>
    <xf numFmtId="0" fontId="18" fillId="0" borderId="0" xfId="54" applyFont="1" applyAlignment="1">
      <alignment horizontal="center" wrapText="1"/>
      <protection/>
    </xf>
    <xf numFmtId="0" fontId="18" fillId="0" borderId="0" xfId="54" applyFont="1" applyAlignment="1" applyProtection="1">
      <alignment horizontal="center"/>
      <protection locked="0"/>
    </xf>
    <xf numFmtId="0" fontId="19" fillId="0" borderId="47" xfId="54" applyFont="1" applyBorder="1" applyAlignment="1">
      <alignment horizontal="center" vertical="center" wrapText="1"/>
      <protection/>
    </xf>
    <xf numFmtId="0" fontId="15" fillId="0" borderId="50" xfId="54" applyFont="1" applyBorder="1" applyAlignment="1">
      <alignment horizontal="center" vertical="center" wrapText="1"/>
      <protection/>
    </xf>
    <xf numFmtId="0" fontId="16" fillId="0" borderId="74" xfId="54" applyFont="1" applyBorder="1" applyAlignment="1">
      <alignment horizontal="center" vertical="center" wrapText="1"/>
      <protection/>
    </xf>
    <xf numFmtId="0" fontId="16" fillId="0" borderId="75" xfId="54" applyFont="1" applyBorder="1" applyAlignment="1">
      <alignment horizontal="center" vertical="center" wrapText="1"/>
      <protection/>
    </xf>
    <xf numFmtId="0" fontId="16" fillId="0" borderId="76" xfId="54" applyFont="1" applyBorder="1" applyAlignment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7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left" vertical="center" wrapText="1" indent="2"/>
      <protection locked="0"/>
    </xf>
    <xf numFmtId="0" fontId="0" fillId="0" borderId="78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10" fillId="33" borderId="42" xfId="0" applyNumberFormat="1" applyFont="1" applyFill="1" applyBorder="1" applyAlignment="1" applyProtection="1">
      <alignment horizontal="center" vertical="center"/>
      <protection/>
    </xf>
    <xf numFmtId="49" fontId="10" fillId="33" borderId="56" xfId="0" applyNumberFormat="1" applyFont="1" applyFill="1" applyBorder="1" applyAlignment="1" applyProtection="1">
      <alignment horizontal="center" vertical="center"/>
      <protection/>
    </xf>
    <xf numFmtId="49" fontId="10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2" fillId="33" borderId="32" xfId="0" applyFont="1" applyFill="1" applyBorder="1" applyAlignment="1" applyProtection="1">
      <alignment horizontal="left" vertical="center" wrapText="1" indent="2"/>
      <protection/>
    </xf>
    <xf numFmtId="0" fontId="2" fillId="33" borderId="38" xfId="0" applyFont="1" applyFill="1" applyBorder="1" applyAlignment="1" applyProtection="1">
      <alignment horizontal="left" vertical="center" wrapText="1" indent="2"/>
      <protection/>
    </xf>
    <xf numFmtId="0" fontId="2" fillId="0" borderId="32" xfId="0" applyFont="1" applyFill="1" applyBorder="1" applyAlignment="1" applyProtection="1">
      <alignment horizontal="left" vertical="center" wrapText="1" indent="1"/>
      <protection/>
    </xf>
    <xf numFmtId="0" fontId="2" fillId="0" borderId="38" xfId="0" applyFont="1" applyFill="1" applyBorder="1" applyAlignment="1" applyProtection="1">
      <alignment horizontal="left" vertical="center" wrapText="1" indent="1"/>
      <protection/>
    </xf>
    <xf numFmtId="0" fontId="2" fillId="0" borderId="32" xfId="0" applyFont="1" applyFill="1" applyBorder="1" applyAlignment="1" applyProtection="1">
      <alignment horizontal="left" vertical="center" wrapText="1" indent="2"/>
      <protection/>
    </xf>
    <xf numFmtId="0" fontId="2" fillId="0" borderId="38" xfId="0" applyFont="1" applyFill="1" applyBorder="1" applyAlignment="1" applyProtection="1">
      <alignment horizontal="left" vertical="center" wrapText="1" indent="2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left" vertical="center" wrapText="1" indent="1"/>
      <protection/>
    </xf>
    <xf numFmtId="0" fontId="2" fillId="33" borderId="38" xfId="0" applyFont="1" applyFill="1" applyBorder="1" applyAlignment="1" applyProtection="1">
      <alignment horizontal="left" vertical="center" wrapText="1" inden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2" fillId="33" borderId="38" xfId="0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2" fillId="33" borderId="39" xfId="0" applyFont="1" applyFill="1" applyBorder="1" applyAlignment="1" applyProtection="1">
      <alignment vertical="center" wrapText="1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BALANCE.WARM.2007YEAR(FACT)" xfId="55"/>
    <cellStyle name="Обычный_ЖКУ_проект3" xfId="56"/>
    <cellStyle name="Обычный_Мониторинг по тарифам ТОWRK_BU" xfId="57"/>
    <cellStyle name="Обычный_ТС цен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PBRD\PLAN\&#1056;&#1072;&#1089;&#1095;&#1077;&#1090;&#1099;\&#1056;&#1072;&#1089;&#1095;&#1077;&#1090;&#1099;%202010%20&#1075;\&#1058;&#1072;&#1088;&#1080;&#1092;&#1099;%20&#1074;%20&#1050;&#1058;&#1056;\&#1085;&#1072;%202011&#1075;%20&#1074;%20&#1050;&#1058;&#1056;%20&#1082;%201.5.10\&#1058;&#1077;&#1087;&#1083;&#1086;&#1101;&#1085;&#1077;&#1088;&#1075;&#1080;&#1103;\&#1052;&#1086;&#1085;&#1095;&#1077;&#1075;&#1086;&#1088;&#1089;&#1082;\&#1058;&#1072;&#1088;&#1080;&#1092;%20&#1085;&#1072;%20&#1090;&#1077;&#1087;&#1083;&#1086;%20&#1057;&#1053;%20&#1085;&#1072;%202011%20(&#1088;&#1072;&#1073;&#1086;&#1090;&#1072;)%20&#1087;&#1086;%20&#1043;&#1041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быт.прошлых лет"/>
      <sheetName val="Списание ОС на 2007г."/>
      <sheetName val="в КТР ."/>
      <sheetName val="в КТР . (2)"/>
      <sheetName val="тариф"/>
      <sheetName val="Проект 2011г.(баланс)"/>
      <sheetName val="расчет топлива ож."/>
      <sheetName val="мазут(расчетный)"/>
      <sheetName val="мазут (2)"/>
      <sheetName val="мат-лы (2)"/>
      <sheetName val="расч.цены на мазут РЭК"/>
      <sheetName val="мат-лы"/>
      <sheetName val="прочие"/>
      <sheetName val="общецехов "/>
      <sheetName val="ФОТ"/>
      <sheetName val="вода"/>
      <sheetName val="воздух"/>
      <sheetName val="элэнергия"/>
      <sheetName val="договоры"/>
      <sheetName val="договор_ожид."/>
      <sheetName val=" РЭН 2009"/>
      <sheetName val="Реестр сторон. "/>
      <sheetName val="прибыль"/>
      <sheetName val="ост.топл."/>
      <sheetName val="наладка"/>
      <sheetName val="наладка УГМ"/>
      <sheetName val="прочие услуги"/>
      <sheetName val="таб1.7"/>
      <sheetName val="таб 1.8 "/>
      <sheetName val="таб 1.9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таб.1.21."/>
      <sheetName val="таб 1.21.2"/>
      <sheetName val="таб 1.28"/>
      <sheetName val="нал.имущ.2003г"/>
      <sheetName val="нал.имущ.2004г"/>
      <sheetName val="нал.имущ.2005г"/>
      <sheetName val="нал.имущ.2006г"/>
      <sheetName val="нал.имущ.2007г"/>
      <sheetName val="нал.имущ.2008г"/>
      <sheetName val="нал.имущ.2009г"/>
      <sheetName val="нал.имущ.2010"/>
      <sheetName val="амортизация 2010"/>
      <sheetName val="Ввод на 2010г."/>
      <sheetName val="Списание ОС на 2010г. "/>
      <sheetName val="фин.рез. за 2004г"/>
      <sheetName val="фин.рез.за 2005г"/>
      <sheetName val="фин.рез за 2006г"/>
      <sheetName val="ремонты УГЭ"/>
      <sheetName val="ремонты РМУ"/>
      <sheetName val="фин.рез.2007г"/>
      <sheetName val="% общех."/>
      <sheetName val="% общех. (2)"/>
      <sheetName val="фин рез 2008"/>
      <sheetName val="фин рез 2009"/>
      <sheetName val="общех"/>
      <sheetName val="расч.приб"/>
      <sheetName val="расч.приб (от 6 марта 08г.)"/>
    </sheetNames>
    <sheetDataSet>
      <sheetData sheetId="4">
        <row r="9">
          <cell r="D9">
            <v>1056172</v>
          </cell>
          <cell r="E9">
            <v>1033168</v>
          </cell>
        </row>
        <row r="10">
          <cell r="D10">
            <v>595748</v>
          </cell>
          <cell r="E10">
            <v>572439</v>
          </cell>
        </row>
        <row r="11">
          <cell r="D11">
            <v>820947.31616</v>
          </cell>
          <cell r="E11">
            <v>1130981.2</v>
          </cell>
        </row>
        <row r="13">
          <cell r="D13">
            <v>49671.9</v>
          </cell>
          <cell r="E13">
            <v>45843.1</v>
          </cell>
        </row>
        <row r="14">
          <cell r="D14">
            <v>24582.3142516</v>
          </cell>
          <cell r="E14">
            <v>23482.5916</v>
          </cell>
        </row>
        <row r="15">
          <cell r="D15">
            <v>755.7</v>
          </cell>
          <cell r="E15">
            <v>799.8</v>
          </cell>
        </row>
        <row r="16">
          <cell r="D16">
            <v>60835</v>
          </cell>
          <cell r="E16">
            <v>60143.2</v>
          </cell>
        </row>
        <row r="17">
          <cell r="D17">
            <v>13992.1</v>
          </cell>
          <cell r="E17">
            <v>13033</v>
          </cell>
        </row>
        <row r="18">
          <cell r="D18">
            <v>8407</v>
          </cell>
          <cell r="E18">
            <v>9967.6</v>
          </cell>
        </row>
        <row r="19">
          <cell r="D19">
            <v>82712.7</v>
          </cell>
          <cell r="E19">
            <v>87703.5</v>
          </cell>
        </row>
        <row r="20">
          <cell r="D20">
            <v>18768.899999999998</v>
          </cell>
          <cell r="E20">
            <v>16923.708399999996</v>
          </cell>
        </row>
        <row r="21">
          <cell r="D21">
            <v>17018.2431</v>
          </cell>
          <cell r="E21">
            <v>57721.80000000001</v>
          </cell>
        </row>
        <row r="38">
          <cell r="D38">
            <v>5744</v>
          </cell>
          <cell r="E38">
            <v>7994.970145860371</v>
          </cell>
        </row>
        <row r="41">
          <cell r="D41">
            <v>170.19999172969838</v>
          </cell>
          <cell r="E41">
            <v>170.80052418061433</v>
          </cell>
        </row>
        <row r="42">
          <cell r="E42">
            <v>140427.929</v>
          </cell>
        </row>
      </sheetData>
      <sheetData sheetId="8">
        <row r="12">
          <cell r="J12">
            <v>141162</v>
          </cell>
        </row>
      </sheetData>
      <sheetData sheetId="60">
        <row r="32">
          <cell r="B32">
            <v>590184609</v>
          </cell>
          <cell r="C32">
            <v>787840269.48</v>
          </cell>
          <cell r="D32">
            <v>62667544.760000005</v>
          </cell>
          <cell r="E32">
            <v>81532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44" sqref="O44"/>
    </sheetView>
  </sheetViews>
  <sheetFormatPr defaultColWidth="9.140625" defaultRowHeight="12" customHeight="1" outlineLevelRow="2" outlineLevelCol="1"/>
  <cols>
    <col min="1" max="1" width="6.8515625" style="1" customWidth="1"/>
    <col min="2" max="2" width="26.57421875" style="1" customWidth="1"/>
    <col min="3" max="3" width="15.7109375" style="1" customWidth="1"/>
    <col min="4" max="12" width="13.28125" style="1" hidden="1" customWidth="1" outlineLevel="1"/>
    <col min="13" max="13" width="13.28125" style="1" customWidth="1" collapsed="1"/>
    <col min="14" max="15" width="13.28125" style="1" customWidth="1"/>
    <col min="16" max="17" width="13.57421875" style="1" customWidth="1"/>
    <col min="18" max="18" width="17.140625" style="1" customWidth="1"/>
    <col min="19" max="19" width="19.8515625" style="1" customWidth="1"/>
    <col min="20" max="20" width="15.00390625" style="1" customWidth="1"/>
    <col min="21" max="16384" width="9.140625" style="1" customWidth="1"/>
  </cols>
  <sheetData>
    <row r="1" spans="1:20" ht="12" customHeight="1">
      <c r="A1" s="1" t="s">
        <v>96</v>
      </c>
      <c r="T1" s="72" t="s">
        <v>180</v>
      </c>
    </row>
    <row r="3" spans="1:20" ht="12" customHeight="1">
      <c r="A3" s="223" t="s">
        <v>213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</row>
    <row r="4" spans="1:20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43"/>
      <c r="L4" s="3"/>
      <c r="M4" s="2"/>
      <c r="N4" s="2"/>
      <c r="O4" s="2"/>
      <c r="P4" s="2"/>
      <c r="Q4" s="2"/>
      <c r="R4" s="2"/>
      <c r="S4" s="2"/>
      <c r="T4" s="2"/>
    </row>
    <row r="5" spans="1:20" ht="12" customHeight="1">
      <c r="A5" s="226" t="s">
        <v>1</v>
      </c>
      <c r="B5" s="229" t="s">
        <v>68</v>
      </c>
      <c r="C5" s="230"/>
      <c r="D5" s="233" t="s">
        <v>69</v>
      </c>
      <c r="E5" s="234"/>
      <c r="F5" s="235"/>
      <c r="G5" s="236" t="s">
        <v>70</v>
      </c>
      <c r="H5" s="236"/>
      <c r="I5" s="236"/>
      <c r="J5" s="236" t="s">
        <v>71</v>
      </c>
      <c r="K5" s="236"/>
      <c r="L5" s="236"/>
      <c r="M5" s="233" t="s">
        <v>72</v>
      </c>
      <c r="N5" s="237"/>
      <c r="O5" s="238"/>
      <c r="P5" s="239" t="s">
        <v>5</v>
      </c>
      <c r="Q5" s="239" t="s">
        <v>6</v>
      </c>
      <c r="R5" s="239" t="s">
        <v>7</v>
      </c>
      <c r="S5" s="239" t="s">
        <v>8</v>
      </c>
      <c r="T5" s="243" t="s">
        <v>63</v>
      </c>
    </row>
    <row r="6" spans="1:20" ht="12" customHeight="1">
      <c r="A6" s="227"/>
      <c r="B6" s="231"/>
      <c r="C6" s="232"/>
      <c r="D6" s="246" t="s">
        <v>73</v>
      </c>
      <c r="E6" s="246" t="s">
        <v>74</v>
      </c>
      <c r="F6" s="246"/>
      <c r="G6" s="246" t="s">
        <v>73</v>
      </c>
      <c r="H6" s="246" t="s">
        <v>74</v>
      </c>
      <c r="I6" s="246"/>
      <c r="J6" s="246" t="s">
        <v>73</v>
      </c>
      <c r="K6" s="246" t="s">
        <v>74</v>
      </c>
      <c r="L6" s="246"/>
      <c r="M6" s="246" t="s">
        <v>73</v>
      </c>
      <c r="N6" s="246" t="s">
        <v>74</v>
      </c>
      <c r="O6" s="249"/>
      <c r="P6" s="240"/>
      <c r="Q6" s="240"/>
      <c r="R6" s="240"/>
      <c r="S6" s="240"/>
      <c r="T6" s="244"/>
    </row>
    <row r="7" spans="1:20" ht="55.5" customHeight="1" thickBot="1">
      <c r="A7" s="228"/>
      <c r="B7" s="231"/>
      <c r="C7" s="232"/>
      <c r="D7" s="247"/>
      <c r="E7" s="44" t="s">
        <v>75</v>
      </c>
      <c r="F7" s="45" t="s">
        <v>76</v>
      </c>
      <c r="G7" s="247"/>
      <c r="H7" s="44" t="s">
        <v>75</v>
      </c>
      <c r="I7" s="45" t="s">
        <v>76</v>
      </c>
      <c r="J7" s="247"/>
      <c r="K7" s="44" t="s">
        <v>75</v>
      </c>
      <c r="L7" s="45" t="s">
        <v>76</v>
      </c>
      <c r="M7" s="247"/>
      <c r="N7" s="44" t="s">
        <v>75</v>
      </c>
      <c r="O7" s="45" t="s">
        <v>76</v>
      </c>
      <c r="P7" s="241"/>
      <c r="Q7" s="241"/>
      <c r="R7" s="241"/>
      <c r="S7" s="241"/>
      <c r="T7" s="245"/>
    </row>
    <row r="8" spans="1:20" ht="12" customHeight="1" thickBot="1">
      <c r="A8" s="46">
        <v>1</v>
      </c>
      <c r="B8" s="250">
        <v>2</v>
      </c>
      <c r="C8" s="251"/>
      <c r="D8" s="78">
        <v>3</v>
      </c>
      <c r="E8" s="78">
        <v>4</v>
      </c>
      <c r="F8" s="78">
        <v>5</v>
      </c>
      <c r="G8" s="78">
        <v>6</v>
      </c>
      <c r="H8" s="78">
        <v>7</v>
      </c>
      <c r="I8" s="78">
        <v>8</v>
      </c>
      <c r="J8" s="78">
        <v>9</v>
      </c>
      <c r="K8" s="78">
        <v>10</v>
      </c>
      <c r="L8" s="78">
        <v>11</v>
      </c>
      <c r="M8" s="78">
        <v>12</v>
      </c>
      <c r="N8" s="78">
        <v>13</v>
      </c>
      <c r="O8" s="78">
        <v>14</v>
      </c>
      <c r="P8" s="78">
        <v>15</v>
      </c>
      <c r="Q8" s="78">
        <v>16</v>
      </c>
      <c r="R8" s="78">
        <v>17</v>
      </c>
      <c r="S8" s="78">
        <v>18</v>
      </c>
      <c r="T8" s="79">
        <v>19</v>
      </c>
    </row>
    <row r="9" spans="1:20" ht="24.75" customHeight="1" hidden="1" outlineLevel="1">
      <c r="A9" s="47" t="s">
        <v>11</v>
      </c>
      <c r="B9" s="252" t="s">
        <v>77</v>
      </c>
      <c r="C9" s="48" t="s">
        <v>78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24.75" customHeight="1" hidden="1" outlineLevel="1">
      <c r="A10" s="49" t="s">
        <v>12</v>
      </c>
      <c r="B10" s="253"/>
      <c r="C10" s="48" t="s">
        <v>79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49.5" customHeight="1" collapsed="1">
      <c r="A11" s="49" t="s">
        <v>80</v>
      </c>
      <c r="B11" s="248" t="s">
        <v>81</v>
      </c>
      <c r="C11" s="48" t="s">
        <v>78</v>
      </c>
      <c r="D11" s="80"/>
      <c r="E11" s="80"/>
      <c r="F11" s="80"/>
      <c r="G11" s="80"/>
      <c r="H11" s="80"/>
      <c r="I11" s="80"/>
      <c r="J11" s="80"/>
      <c r="K11" s="80"/>
      <c r="L11" s="80"/>
      <c r="M11" s="100">
        <v>1151.6</v>
      </c>
      <c r="N11" s="101"/>
      <c r="O11" s="101"/>
      <c r="P11" s="100" t="s">
        <v>214</v>
      </c>
      <c r="Q11" s="100" t="s">
        <v>208</v>
      </c>
      <c r="R11" s="101" t="s">
        <v>215</v>
      </c>
      <c r="S11" s="102" t="s">
        <v>209</v>
      </c>
      <c r="T11" s="102"/>
    </row>
    <row r="12" spans="1:20" ht="24.75" customHeight="1" hidden="1" outlineLevel="1">
      <c r="A12" s="49" t="s">
        <v>82</v>
      </c>
      <c r="B12" s="248"/>
      <c r="C12" s="48" t="s">
        <v>79</v>
      </c>
      <c r="D12" s="80"/>
      <c r="E12" s="80"/>
      <c r="F12" s="80"/>
      <c r="G12" s="80"/>
      <c r="H12" s="80"/>
      <c r="I12" s="80"/>
      <c r="J12" s="80"/>
      <c r="K12" s="80"/>
      <c r="L12" s="80"/>
      <c r="M12" s="85"/>
      <c r="N12" s="80"/>
      <c r="O12" s="80"/>
      <c r="P12" s="85"/>
      <c r="Q12" s="85"/>
      <c r="R12" s="80"/>
      <c r="S12" s="80"/>
      <c r="T12" s="80"/>
    </row>
    <row r="13" spans="1:20" ht="24.75" customHeight="1" hidden="1" outlineLevel="1">
      <c r="A13" s="49" t="s">
        <v>64</v>
      </c>
      <c r="B13" s="248" t="s">
        <v>83</v>
      </c>
      <c r="C13" s="48" t="s">
        <v>78</v>
      </c>
      <c r="D13" s="80"/>
      <c r="E13" s="80"/>
      <c r="F13" s="80"/>
      <c r="G13" s="80"/>
      <c r="H13" s="80"/>
      <c r="I13" s="80"/>
      <c r="J13" s="80"/>
      <c r="K13" s="80"/>
      <c r="L13" s="80"/>
      <c r="M13" s="85"/>
      <c r="N13" s="80"/>
      <c r="O13" s="80"/>
      <c r="P13" s="85"/>
      <c r="Q13" s="85"/>
      <c r="R13" s="80"/>
      <c r="S13" s="80"/>
      <c r="T13" s="80"/>
    </row>
    <row r="14" spans="1:20" ht="24.75" customHeight="1" hidden="1" outlineLevel="1">
      <c r="A14" s="49" t="s">
        <v>65</v>
      </c>
      <c r="B14" s="248"/>
      <c r="C14" s="48" t="s">
        <v>79</v>
      </c>
      <c r="D14" s="80"/>
      <c r="E14" s="80"/>
      <c r="F14" s="80"/>
      <c r="G14" s="80"/>
      <c r="H14" s="80"/>
      <c r="I14" s="80"/>
      <c r="J14" s="80"/>
      <c r="K14" s="80"/>
      <c r="L14" s="80"/>
      <c r="M14" s="85"/>
      <c r="N14" s="80"/>
      <c r="O14" s="80"/>
      <c r="P14" s="85"/>
      <c r="Q14" s="85"/>
      <c r="R14" s="80"/>
      <c r="S14" s="80"/>
      <c r="T14" s="80"/>
    </row>
    <row r="15" spans="1:20" ht="24.75" customHeight="1" hidden="1" outlineLevel="1">
      <c r="A15" s="49" t="s">
        <v>47</v>
      </c>
      <c r="B15" s="242" t="s">
        <v>84</v>
      </c>
      <c r="C15" s="48" t="s">
        <v>78</v>
      </c>
      <c r="D15" s="80"/>
      <c r="E15" s="80"/>
      <c r="F15" s="80"/>
      <c r="G15" s="80"/>
      <c r="H15" s="80"/>
      <c r="I15" s="80"/>
      <c r="J15" s="80"/>
      <c r="K15" s="80"/>
      <c r="L15" s="80"/>
      <c r="M15" s="85"/>
      <c r="N15" s="80"/>
      <c r="O15" s="80"/>
      <c r="P15" s="85"/>
      <c r="Q15" s="85"/>
      <c r="R15" s="80"/>
      <c r="S15" s="80"/>
      <c r="T15" s="80"/>
    </row>
    <row r="16" spans="1:20" ht="24.75" customHeight="1" hidden="1" outlineLevel="1">
      <c r="A16" s="49" t="s">
        <v>49</v>
      </c>
      <c r="B16" s="242"/>
      <c r="C16" s="48" t="s">
        <v>79</v>
      </c>
      <c r="D16" s="80"/>
      <c r="E16" s="80"/>
      <c r="F16" s="80"/>
      <c r="G16" s="80"/>
      <c r="H16" s="80"/>
      <c r="I16" s="80"/>
      <c r="J16" s="80"/>
      <c r="K16" s="80"/>
      <c r="L16" s="80"/>
      <c r="M16" s="85"/>
      <c r="N16" s="80"/>
      <c r="O16" s="80"/>
      <c r="P16" s="85"/>
      <c r="Q16" s="85"/>
      <c r="R16" s="80"/>
      <c r="S16" s="80"/>
      <c r="T16" s="80"/>
    </row>
    <row r="17" spans="1:20" ht="24.75" customHeight="1" hidden="1" outlineLevel="1">
      <c r="A17" s="49" t="s">
        <v>50</v>
      </c>
      <c r="B17" s="242" t="s">
        <v>85</v>
      </c>
      <c r="C17" s="48" t="s">
        <v>78</v>
      </c>
      <c r="D17" s="80"/>
      <c r="E17" s="80"/>
      <c r="F17" s="80"/>
      <c r="G17" s="80"/>
      <c r="H17" s="80"/>
      <c r="I17" s="80"/>
      <c r="J17" s="80"/>
      <c r="K17" s="80"/>
      <c r="L17" s="80"/>
      <c r="M17" s="85"/>
      <c r="N17" s="80"/>
      <c r="O17" s="80"/>
      <c r="P17" s="85"/>
      <c r="Q17" s="85"/>
      <c r="R17" s="80"/>
      <c r="S17" s="80"/>
      <c r="T17" s="80"/>
    </row>
    <row r="18" spans="1:20" ht="24.75" customHeight="1" hidden="1" outlineLevel="1">
      <c r="A18" s="49" t="s">
        <v>86</v>
      </c>
      <c r="B18" s="242"/>
      <c r="C18" s="48" t="s">
        <v>79</v>
      </c>
      <c r="D18" s="80"/>
      <c r="E18" s="80"/>
      <c r="F18" s="80"/>
      <c r="G18" s="80"/>
      <c r="H18" s="80"/>
      <c r="I18" s="80"/>
      <c r="J18" s="80"/>
      <c r="K18" s="80"/>
      <c r="L18" s="80"/>
      <c r="M18" s="85"/>
      <c r="N18" s="80"/>
      <c r="O18" s="80"/>
      <c r="P18" s="85"/>
      <c r="Q18" s="85"/>
      <c r="R18" s="80"/>
      <c r="S18" s="80"/>
      <c r="T18" s="80"/>
    </row>
    <row r="19" spans="1:20" ht="49.5" customHeight="1" hidden="1" outlineLevel="1">
      <c r="A19" s="49" t="s">
        <v>87</v>
      </c>
      <c r="B19" s="242" t="s">
        <v>88</v>
      </c>
      <c r="C19" s="48" t="s">
        <v>78</v>
      </c>
      <c r="D19" s="80"/>
      <c r="E19" s="80"/>
      <c r="F19" s="80"/>
      <c r="G19" s="80"/>
      <c r="H19" s="80"/>
      <c r="I19" s="80"/>
      <c r="J19" s="80"/>
      <c r="K19" s="80"/>
      <c r="L19" s="80"/>
      <c r="M19" s="85"/>
      <c r="N19" s="80"/>
      <c r="O19" s="80"/>
      <c r="P19" s="85"/>
      <c r="Q19" s="85"/>
      <c r="R19" s="80"/>
      <c r="S19" s="86"/>
      <c r="T19" s="86"/>
    </row>
    <row r="20" spans="1:20" ht="24.75" customHeight="1" hidden="1" outlineLevel="1">
      <c r="A20" s="49" t="s">
        <v>89</v>
      </c>
      <c r="B20" s="242"/>
      <c r="C20" s="48" t="s">
        <v>79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ht="24.75" customHeight="1" hidden="1" outlineLevel="1">
      <c r="A21" s="49" t="s">
        <v>90</v>
      </c>
      <c r="B21" s="242" t="s">
        <v>91</v>
      </c>
      <c r="C21" s="48" t="s">
        <v>78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ht="24.75" customHeight="1" hidden="1" outlineLevel="1">
      <c r="A22" s="49" t="s">
        <v>92</v>
      </c>
      <c r="B22" s="242"/>
      <c r="C22" s="48" t="s">
        <v>79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24.75" customHeight="1" hidden="1" outlineLevel="1">
      <c r="A23" s="49" t="s">
        <v>93</v>
      </c>
      <c r="B23" s="248" t="s">
        <v>94</v>
      </c>
      <c r="C23" s="48" t="s">
        <v>78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ht="24.75" customHeight="1" hidden="1" outlineLevel="1">
      <c r="A24" s="49" t="s">
        <v>95</v>
      </c>
      <c r="B24" s="248"/>
      <c r="C24" s="48" t="s">
        <v>79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ht="12" customHeight="1" hidden="1" outlineLevel="1"/>
    <row r="26" spans="1:4" ht="12" customHeight="1" hidden="1" outlineLevel="1">
      <c r="A26" s="223" t="s">
        <v>0</v>
      </c>
      <c r="B26" s="224"/>
      <c r="C26" s="224"/>
      <c r="D26" s="225"/>
    </row>
    <row r="27" spans="1:4" ht="12" customHeight="1" hidden="1" outlineLevel="1" thickBot="1">
      <c r="A27" s="2"/>
      <c r="B27" s="2"/>
      <c r="C27" s="2"/>
      <c r="D27" s="2"/>
    </row>
    <row r="28" spans="1:4" ht="24" customHeight="1" hidden="1" outlineLevel="1" thickBot="1">
      <c r="A28" s="50" t="s">
        <v>1</v>
      </c>
      <c r="B28" s="51" t="s">
        <v>2</v>
      </c>
      <c r="C28" s="51" t="s">
        <v>3</v>
      </c>
      <c r="D28" s="52" t="s">
        <v>4</v>
      </c>
    </row>
    <row r="29" spans="1:4" ht="12" customHeight="1" hidden="1" outlineLevel="1" thickBot="1">
      <c r="A29" s="53">
        <v>1</v>
      </c>
      <c r="B29" s="54">
        <v>2</v>
      </c>
      <c r="C29" s="54">
        <v>3</v>
      </c>
      <c r="D29" s="55">
        <v>4</v>
      </c>
    </row>
    <row r="30" spans="1:4" ht="45" hidden="1" outlineLevel="2">
      <c r="A30" s="56" t="s">
        <v>9</v>
      </c>
      <c r="B30" s="57" t="s">
        <v>97</v>
      </c>
      <c r="C30" s="58" t="s">
        <v>98</v>
      </c>
      <c r="D30" s="59"/>
    </row>
    <row r="31" spans="1:4" ht="45" hidden="1" outlineLevel="2">
      <c r="A31" s="56" t="s">
        <v>10</v>
      </c>
      <c r="B31" s="60" t="s">
        <v>99</v>
      </c>
      <c r="C31" s="58" t="s">
        <v>98</v>
      </c>
      <c r="D31" s="59"/>
    </row>
    <row r="32" spans="1:4" ht="45" hidden="1" outlineLevel="2">
      <c r="A32" s="56" t="s">
        <v>13</v>
      </c>
      <c r="B32" s="60" t="s">
        <v>100</v>
      </c>
      <c r="C32" s="58" t="s">
        <v>98</v>
      </c>
      <c r="D32" s="59"/>
    </row>
    <row r="33" spans="1:4" ht="45" hidden="1" outlineLevel="2">
      <c r="A33" s="56" t="s">
        <v>14</v>
      </c>
      <c r="B33" s="60" t="s">
        <v>101</v>
      </c>
      <c r="C33" s="58" t="s">
        <v>98</v>
      </c>
      <c r="D33" s="59"/>
    </row>
    <row r="34" spans="1:4" ht="45" hidden="1" outlineLevel="2">
      <c r="A34" s="61" t="s">
        <v>15</v>
      </c>
      <c r="B34" s="57" t="s">
        <v>102</v>
      </c>
      <c r="C34" s="58" t="s">
        <v>98</v>
      </c>
      <c r="D34" s="59"/>
    </row>
    <row r="35" spans="1:4" ht="45" hidden="1" outlineLevel="2">
      <c r="A35" s="61" t="s">
        <v>16</v>
      </c>
      <c r="B35" s="57" t="s">
        <v>103</v>
      </c>
      <c r="C35" s="58" t="s">
        <v>98</v>
      </c>
      <c r="D35" s="59"/>
    </row>
    <row r="36" spans="1:4" ht="56.25" hidden="1" outlineLevel="2">
      <c r="A36" s="61" t="s">
        <v>17</v>
      </c>
      <c r="B36" s="57" t="s">
        <v>104</v>
      </c>
      <c r="C36" s="58" t="s">
        <v>105</v>
      </c>
      <c r="D36" s="59"/>
    </row>
    <row r="37" spans="1:4" ht="45" hidden="1" outlineLevel="2">
      <c r="A37" s="61" t="s">
        <v>18</v>
      </c>
      <c r="B37" s="62" t="s">
        <v>106</v>
      </c>
      <c r="C37" s="63" t="s">
        <v>105</v>
      </c>
      <c r="D37" s="59"/>
    </row>
    <row r="38" spans="1:4" ht="34.5" hidden="1" outlineLevel="1" collapsed="1" thickBot="1">
      <c r="A38" s="64" t="s">
        <v>26</v>
      </c>
      <c r="B38" s="65" t="s">
        <v>107</v>
      </c>
      <c r="C38" s="66" t="s">
        <v>98</v>
      </c>
      <c r="D38" s="67"/>
    </row>
    <row r="39" ht="12" customHeight="1" collapsed="1"/>
  </sheetData>
  <sheetProtection/>
  <mergeCells count="30">
    <mergeCell ref="B23:B24"/>
    <mergeCell ref="A26:D26"/>
    <mergeCell ref="N6:O6"/>
    <mergeCell ref="B8:C8"/>
    <mergeCell ref="B9:B10"/>
    <mergeCell ref="B11:B12"/>
    <mergeCell ref="B13:B14"/>
    <mergeCell ref="B15:B16"/>
    <mergeCell ref="B17:B18"/>
    <mergeCell ref="B19:B20"/>
    <mergeCell ref="B21:B22"/>
    <mergeCell ref="S5:S7"/>
    <mergeCell ref="T5:T7"/>
    <mergeCell ref="D6:D7"/>
    <mergeCell ref="E6:F6"/>
    <mergeCell ref="G6:G7"/>
    <mergeCell ref="H6:I6"/>
    <mergeCell ref="J6:J7"/>
    <mergeCell ref="K6:L6"/>
    <mergeCell ref="M6:M7"/>
    <mergeCell ref="A3:T3"/>
    <mergeCell ref="A5:A7"/>
    <mergeCell ref="B5:C7"/>
    <mergeCell ref="D5:F5"/>
    <mergeCell ref="G5:I5"/>
    <mergeCell ref="J5:L5"/>
    <mergeCell ref="M5:O5"/>
    <mergeCell ref="P5:P7"/>
    <mergeCell ref="Q5:Q7"/>
    <mergeCell ref="R5:R7"/>
  </mergeCells>
  <dataValidations count="1">
    <dataValidation type="decimal" allowBlank="1" showInputMessage="1" showErrorMessage="1" sqref="D31:D38">
      <formula1>-99999999999999900000000000000</formula1>
      <formula2>9.99999999999999E+28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57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7.57421875" style="103" customWidth="1"/>
    <col min="2" max="2" width="46.7109375" style="103" customWidth="1"/>
    <col min="3" max="3" width="10.00390625" style="103" customWidth="1"/>
    <col min="4" max="4" width="11.8515625" style="103" customWidth="1"/>
    <col min="5" max="5" width="9.28125" style="103" customWidth="1"/>
    <col min="6" max="6" width="10.7109375" style="103" customWidth="1"/>
    <col min="7" max="7" width="9.421875" style="103" customWidth="1"/>
    <col min="8" max="8" width="65.28125" style="103" customWidth="1"/>
    <col min="9" max="9" width="17.8515625" style="103" customWidth="1"/>
    <col min="10" max="10" width="23.28125" style="103" customWidth="1"/>
    <col min="11" max="11" width="18.7109375" style="103" customWidth="1"/>
    <col min="12" max="16384" width="9.140625" style="103" customWidth="1"/>
  </cols>
  <sheetData>
    <row r="1" ht="12.75" hidden="1"/>
    <row r="2" spans="1:7" s="105" customFormat="1" ht="34.5" customHeight="1">
      <c r="A2" s="104" t="s">
        <v>221</v>
      </c>
      <c r="B2" s="258" t="s">
        <v>222</v>
      </c>
      <c r="C2" s="258"/>
      <c r="D2" s="258"/>
      <c r="E2" s="258"/>
      <c r="F2" s="258"/>
      <c r="G2" s="258"/>
    </row>
    <row r="3" spans="1:7" ht="12" customHeight="1" thickBot="1">
      <c r="A3" s="259"/>
      <c r="B3" s="259"/>
      <c r="C3" s="259"/>
      <c r="D3" s="259"/>
      <c r="E3" s="259"/>
      <c r="F3" s="259"/>
      <c r="G3" s="259"/>
    </row>
    <row r="4" spans="1:7" ht="5.25" customHeight="1" hidden="1">
      <c r="A4" s="106"/>
      <c r="B4" s="106"/>
      <c r="C4" s="106"/>
      <c r="D4" s="106"/>
      <c r="E4" s="106"/>
      <c r="F4" s="106"/>
      <c r="G4" s="106"/>
    </row>
    <row r="5" spans="1:7" ht="7.5" customHeight="1" hidden="1" thickBot="1">
      <c r="A5" s="106"/>
      <c r="B5" s="106"/>
      <c r="C5" s="106"/>
      <c r="D5" s="106"/>
      <c r="E5" s="106"/>
      <c r="F5" s="106"/>
      <c r="G5" s="106"/>
    </row>
    <row r="6" spans="1:9" s="111" customFormat="1" ht="17.25" customHeight="1" thickBot="1">
      <c r="A6" s="107" t="s">
        <v>223</v>
      </c>
      <c r="B6" s="108" t="s">
        <v>224</v>
      </c>
      <c r="C6" s="260" t="s">
        <v>225</v>
      </c>
      <c r="D6" s="262" t="s">
        <v>226</v>
      </c>
      <c r="E6" s="263"/>
      <c r="F6" s="262" t="s">
        <v>227</v>
      </c>
      <c r="G6" s="264"/>
      <c r="H6" s="109" t="s">
        <v>228</v>
      </c>
      <c r="I6" s="110"/>
    </row>
    <row r="7" spans="1:8" s="111" customFormat="1" ht="12" customHeight="1" thickBot="1">
      <c r="A7" s="112"/>
      <c r="B7" s="113"/>
      <c r="C7" s="261"/>
      <c r="D7" s="114" t="s">
        <v>229</v>
      </c>
      <c r="E7" s="115" t="s">
        <v>230</v>
      </c>
      <c r="F7" s="114" t="s">
        <v>229</v>
      </c>
      <c r="G7" s="116" t="s">
        <v>230</v>
      </c>
      <c r="H7" s="117"/>
    </row>
    <row r="8" spans="1:8" ht="9.75" customHeight="1">
      <c r="A8" s="118">
        <v>1</v>
      </c>
      <c r="B8" s="119">
        <v>2</v>
      </c>
      <c r="C8" s="118">
        <v>3</v>
      </c>
      <c r="D8" s="120">
        <v>4</v>
      </c>
      <c r="E8" s="121">
        <v>5</v>
      </c>
      <c r="F8" s="120">
        <v>6</v>
      </c>
      <c r="G8" s="121">
        <v>7</v>
      </c>
      <c r="H8" s="122"/>
    </row>
    <row r="9" spans="1:8" ht="15.75">
      <c r="A9" s="123" t="s">
        <v>231</v>
      </c>
      <c r="B9" s="124" t="s">
        <v>232</v>
      </c>
      <c r="C9" s="125" t="s">
        <v>233</v>
      </c>
      <c r="D9" s="126">
        <f>'[3]тариф'!D9</f>
        <v>1056172</v>
      </c>
      <c r="E9" s="127"/>
      <c r="F9" s="126">
        <f>'[3]тариф'!E9</f>
        <v>1033168</v>
      </c>
      <c r="G9" s="127"/>
      <c r="H9" s="122"/>
    </row>
    <row r="10" spans="1:8" ht="14.25" customHeight="1">
      <c r="A10" s="128"/>
      <c r="B10" s="129" t="s">
        <v>234</v>
      </c>
      <c r="C10" s="130" t="s">
        <v>233</v>
      </c>
      <c r="D10" s="131">
        <f>'[3]тариф'!D10</f>
        <v>595748</v>
      </c>
      <c r="E10" s="132"/>
      <c r="F10" s="131">
        <f>'[3]тариф'!E10</f>
        <v>572439</v>
      </c>
      <c r="G10" s="132"/>
      <c r="H10" s="122"/>
    </row>
    <row r="11" spans="1:8" ht="16.5" customHeight="1">
      <c r="A11" s="128">
        <v>1</v>
      </c>
      <c r="B11" s="133" t="s">
        <v>235</v>
      </c>
      <c r="C11" s="128" t="s">
        <v>229</v>
      </c>
      <c r="D11" s="134">
        <f>'[3]тариф'!D11</f>
        <v>820947.31616</v>
      </c>
      <c r="E11" s="135">
        <f>D11/D9*1000</f>
        <v>777.285627871218</v>
      </c>
      <c r="F11" s="134">
        <f>'[3]тариф'!E11</f>
        <v>1130981.2</v>
      </c>
      <c r="G11" s="136">
        <f>F11/F9*1000</f>
        <v>1094.6730831771795</v>
      </c>
      <c r="H11" s="137" t="s">
        <v>236</v>
      </c>
    </row>
    <row r="12" spans="1:11" ht="12.75" customHeight="1">
      <c r="A12" s="254">
        <v>2</v>
      </c>
      <c r="B12" s="256" t="s">
        <v>237</v>
      </c>
      <c r="C12" s="128" t="s">
        <v>229</v>
      </c>
      <c r="D12" s="134">
        <f>'[3]тариф'!D13</f>
        <v>49671.9</v>
      </c>
      <c r="E12" s="135">
        <f>D12/D9*1000</f>
        <v>47.03012388133751</v>
      </c>
      <c r="F12" s="134">
        <f>'[3]тариф'!E13</f>
        <v>45843.1</v>
      </c>
      <c r="G12" s="136">
        <f>F12/F9*1000</f>
        <v>44.37138974493983</v>
      </c>
      <c r="H12" s="138" t="s">
        <v>238</v>
      </c>
      <c r="I12" s="139"/>
      <c r="J12" s="140"/>
      <c r="K12" s="140"/>
    </row>
    <row r="13" spans="1:11" ht="12.75" customHeight="1">
      <c r="A13" s="255"/>
      <c r="B13" s="257"/>
      <c r="C13" s="128"/>
      <c r="D13" s="134"/>
      <c r="E13" s="135"/>
      <c r="F13" s="134"/>
      <c r="G13" s="136"/>
      <c r="H13" s="141" t="s">
        <v>239</v>
      </c>
      <c r="I13" s="139"/>
      <c r="J13" s="140"/>
      <c r="K13" s="140"/>
    </row>
    <row r="14" spans="1:8" ht="15">
      <c r="A14" s="128">
        <v>3</v>
      </c>
      <c r="B14" s="133" t="s">
        <v>240</v>
      </c>
      <c r="C14" s="128" t="s">
        <v>241</v>
      </c>
      <c r="D14" s="134">
        <f>'[3]тариф'!D14</f>
        <v>24582.3142516</v>
      </c>
      <c r="E14" s="135">
        <f>D14/D9*1000</f>
        <v>23.274915687596337</v>
      </c>
      <c r="F14" s="134">
        <f>'[3]тариф'!E14</f>
        <v>23482.5916</v>
      </c>
      <c r="G14" s="136">
        <f>F14/F9*1000</f>
        <v>22.728725241199882</v>
      </c>
      <c r="H14" s="122"/>
    </row>
    <row r="15" spans="1:8" ht="15">
      <c r="A15" s="128">
        <v>4</v>
      </c>
      <c r="B15" s="133" t="s">
        <v>242</v>
      </c>
      <c r="C15" s="128" t="s">
        <v>241</v>
      </c>
      <c r="D15" s="134">
        <f>'[3]тариф'!D15</f>
        <v>755.7</v>
      </c>
      <c r="E15" s="135">
        <f>D15/D9*1000</f>
        <v>0.7155084588495056</v>
      </c>
      <c r="F15" s="134">
        <f>'[3]тариф'!E15</f>
        <v>799.8</v>
      </c>
      <c r="G15" s="136">
        <f>F15/F9*1000</f>
        <v>0.7741238598175708</v>
      </c>
      <c r="H15" s="122"/>
    </row>
    <row r="16" spans="1:8" ht="15">
      <c r="A16" s="128">
        <v>5</v>
      </c>
      <c r="B16" s="133" t="s">
        <v>243</v>
      </c>
      <c r="C16" s="128" t="s">
        <v>241</v>
      </c>
      <c r="D16" s="134">
        <f>'[3]тариф'!D16</f>
        <v>60835</v>
      </c>
      <c r="E16" s="135">
        <f>D16/D9*1000</f>
        <v>57.59951977518813</v>
      </c>
      <c r="F16" s="134">
        <f>'[3]тариф'!E16</f>
        <v>60143.2</v>
      </c>
      <c r="G16" s="136">
        <f>F16/F9*1000</f>
        <v>58.21241075991513</v>
      </c>
      <c r="H16" s="122"/>
    </row>
    <row r="17" spans="1:8" ht="15">
      <c r="A17" s="128">
        <v>6</v>
      </c>
      <c r="B17" s="133" t="s">
        <v>244</v>
      </c>
      <c r="C17" s="128" t="s">
        <v>241</v>
      </c>
      <c r="D17" s="134">
        <f>'[3]тариф'!D17</f>
        <v>13992.1</v>
      </c>
      <c r="E17" s="135">
        <f>D17/D9*1000</f>
        <v>13.247936889067311</v>
      </c>
      <c r="F17" s="134">
        <f>'[3]тариф'!E17</f>
        <v>13033</v>
      </c>
      <c r="G17" s="136">
        <f>F17/F9*1000</f>
        <v>12.61459898099825</v>
      </c>
      <c r="H17" s="122"/>
    </row>
    <row r="18" spans="1:9" ht="12.75" customHeight="1">
      <c r="A18" s="254">
        <v>7</v>
      </c>
      <c r="B18" s="256" t="s">
        <v>245</v>
      </c>
      <c r="C18" s="128" t="s">
        <v>241</v>
      </c>
      <c r="D18" s="134">
        <f>'[3]тариф'!D18</f>
        <v>8407</v>
      </c>
      <c r="E18" s="135">
        <f>D18/D9*1000</f>
        <v>7.959877747185118</v>
      </c>
      <c r="F18" s="134">
        <f>'[3]тариф'!E18</f>
        <v>9967.6</v>
      </c>
      <c r="G18" s="136">
        <f>F18/F9*1000</f>
        <v>9.647608133430381</v>
      </c>
      <c r="H18" s="142" t="s">
        <v>246</v>
      </c>
      <c r="I18" s="143"/>
    </row>
    <row r="19" spans="1:8" ht="13.5" customHeight="1">
      <c r="A19" s="255"/>
      <c r="B19" s="257"/>
      <c r="C19" s="128"/>
      <c r="D19" s="134"/>
      <c r="E19" s="135"/>
      <c r="F19" s="134"/>
      <c r="G19" s="136"/>
      <c r="H19" s="144" t="s">
        <v>247</v>
      </c>
    </row>
    <row r="20" spans="1:8" ht="16.5" customHeight="1">
      <c r="A20" s="145">
        <v>8</v>
      </c>
      <c r="B20" s="133" t="s">
        <v>248</v>
      </c>
      <c r="C20" s="128" t="s">
        <v>241</v>
      </c>
      <c r="D20" s="134">
        <f>'[3]тариф'!D19</f>
        <v>82712.7</v>
      </c>
      <c r="E20" s="135">
        <f>D20/D9*1000</f>
        <v>78.31366481974526</v>
      </c>
      <c r="F20" s="134">
        <f>'[3]тариф'!E19</f>
        <v>87703.5</v>
      </c>
      <c r="G20" s="136">
        <f>F20/F9*1000</f>
        <v>84.88793690861506</v>
      </c>
      <c r="H20" s="122"/>
    </row>
    <row r="21" spans="1:8" ht="15.75" customHeight="1">
      <c r="A21" s="145">
        <v>9</v>
      </c>
      <c r="B21" s="133" t="s">
        <v>249</v>
      </c>
      <c r="C21" s="128" t="s">
        <v>241</v>
      </c>
      <c r="D21" s="134">
        <f>'[3]тариф'!D20</f>
        <v>18768.899999999998</v>
      </c>
      <c r="E21" s="135">
        <f>D21/D9*1000</f>
        <v>17.770685077809294</v>
      </c>
      <c r="F21" s="134">
        <f>'[3]тариф'!E20</f>
        <v>16923.708399999996</v>
      </c>
      <c r="G21" s="136">
        <f>F21/F9*1000</f>
        <v>16.38040318709058</v>
      </c>
      <c r="H21" s="122"/>
    </row>
    <row r="22" spans="1:8" ht="17.25" customHeight="1">
      <c r="A22" s="128">
        <v>10</v>
      </c>
      <c r="B22" s="133" t="s">
        <v>250</v>
      </c>
      <c r="C22" s="128" t="s">
        <v>241</v>
      </c>
      <c r="D22" s="134">
        <f>'[3]тариф'!D21</f>
        <v>17018.2431</v>
      </c>
      <c r="E22" s="135">
        <f>D22/D9*1000</f>
        <v>16.113136023299234</v>
      </c>
      <c r="F22" s="134">
        <f>'[3]тариф'!E21</f>
        <v>57721.80000000001</v>
      </c>
      <c r="G22" s="136">
        <f>F22/F9*1000</f>
        <v>55.86874545088506</v>
      </c>
      <c r="H22" s="122"/>
    </row>
    <row r="23" spans="1:8" ht="18.75" customHeight="1">
      <c r="A23" s="128">
        <v>11</v>
      </c>
      <c r="B23" s="146" t="s">
        <v>251</v>
      </c>
      <c r="C23" s="128" t="s">
        <v>241</v>
      </c>
      <c r="D23" s="147">
        <f>SUM(D11,D12:D22)</f>
        <v>1097691.1735116</v>
      </c>
      <c r="E23" s="148">
        <f>SUM(E11,E12:E22)</f>
        <v>1039.3109962312958</v>
      </c>
      <c r="F23" s="149">
        <f>SUM(F11,F12:F22)</f>
        <v>1446599.5</v>
      </c>
      <c r="G23" s="150">
        <f>SUM(G11,G12:G22)</f>
        <v>1400.1590254440712</v>
      </c>
      <c r="H23" s="122"/>
    </row>
    <row r="24" spans="1:8" ht="14.25" customHeight="1">
      <c r="A24" s="128">
        <v>12</v>
      </c>
      <c r="B24" s="151" t="s">
        <v>252</v>
      </c>
      <c r="C24" s="128" t="s">
        <v>241</v>
      </c>
      <c r="D24" s="152">
        <f>D23/D9*D10</f>
        <v>619167.4473828019</v>
      </c>
      <c r="E24" s="153">
        <f>D24/D10*1000</f>
        <v>1039.3109962312956</v>
      </c>
      <c r="F24" s="154">
        <f>'[3]фин рез 2009'!C32/1000</f>
        <v>787840.26948</v>
      </c>
      <c r="G24" s="150">
        <f>F24/F10*1000</f>
        <v>1376.2868523633085</v>
      </c>
      <c r="H24" s="122"/>
    </row>
    <row r="25" spans="1:8" ht="28.5" customHeight="1" hidden="1">
      <c r="A25" s="128">
        <v>14</v>
      </c>
      <c r="B25" s="155" t="s">
        <v>253</v>
      </c>
      <c r="C25" s="128" t="s">
        <v>241</v>
      </c>
      <c r="D25" s="156">
        <f>ROUND(D23*0.14,1)</f>
        <v>153676.8</v>
      </c>
      <c r="E25" s="157"/>
      <c r="F25" s="158">
        <v>95172.6</v>
      </c>
      <c r="G25" s="159"/>
      <c r="H25" s="122"/>
    </row>
    <row r="26" spans="1:8" ht="19.5" customHeight="1">
      <c r="A26" s="128">
        <v>13</v>
      </c>
      <c r="B26" s="133" t="s">
        <v>254</v>
      </c>
      <c r="C26" s="128" t="s">
        <v>241</v>
      </c>
      <c r="D26" s="160">
        <v>65097</v>
      </c>
      <c r="E26" s="157">
        <f>D26/D10*1000</f>
        <v>109.26935549930508</v>
      </c>
      <c r="F26" s="161">
        <f>('[3]фин рез 2009'!D32+'[3]фин рез 2009'!E32)/1000</f>
        <v>62749.07676</v>
      </c>
      <c r="G26" s="159">
        <f>F26/F10*1000</f>
        <v>109.61705397430993</v>
      </c>
      <c r="H26" s="122"/>
    </row>
    <row r="27" spans="1:8" ht="0.75" customHeight="1" hidden="1">
      <c r="A27" s="128">
        <v>16</v>
      </c>
      <c r="B27" s="162" t="s">
        <v>255</v>
      </c>
      <c r="C27" s="163" t="s">
        <v>241</v>
      </c>
      <c r="D27" s="160">
        <v>679725.0045948441</v>
      </c>
      <c r="E27" s="148"/>
      <c r="F27" s="164">
        <v>679725.0045948441</v>
      </c>
      <c r="G27" s="165"/>
      <c r="H27" s="122"/>
    </row>
    <row r="28" spans="1:8" ht="13.5" customHeight="1" hidden="1">
      <c r="A28" s="128"/>
      <c r="B28" s="133" t="s">
        <v>256</v>
      </c>
      <c r="C28" s="163" t="s">
        <v>67</v>
      </c>
      <c r="D28" s="166">
        <v>9.5</v>
      </c>
      <c r="E28" s="148"/>
      <c r="F28" s="167">
        <f>F26/F34%</f>
        <v>10.632109987808915</v>
      </c>
      <c r="G28" s="165"/>
      <c r="H28" s="122"/>
    </row>
    <row r="29" spans="1:8" ht="26.25" customHeight="1">
      <c r="A29" s="128">
        <v>14</v>
      </c>
      <c r="B29" s="168" t="s">
        <v>257</v>
      </c>
      <c r="C29" s="128" t="s">
        <v>241</v>
      </c>
      <c r="D29" s="169">
        <f>D24+D26</f>
        <v>684264.4473828019</v>
      </c>
      <c r="E29" s="148">
        <f>E24+E26</f>
        <v>1148.5803517306006</v>
      </c>
      <c r="F29" s="158">
        <f>F24+F26</f>
        <v>850589.34624</v>
      </c>
      <c r="G29" s="150">
        <f>G24+G26</f>
        <v>1485.9039063376185</v>
      </c>
      <c r="H29" s="122"/>
    </row>
    <row r="30" spans="1:8" ht="20.25" customHeight="1" hidden="1">
      <c r="A30" s="128">
        <v>16</v>
      </c>
      <c r="B30" s="162" t="s">
        <v>258</v>
      </c>
      <c r="C30" s="128" t="s">
        <v>259</v>
      </c>
      <c r="D30" s="166">
        <f>D29/D10*1000</f>
        <v>1148.5803517306008</v>
      </c>
      <c r="E30" s="148"/>
      <c r="F30" s="167">
        <f>F29/F10*1000</f>
        <v>1485.9039063376185</v>
      </c>
      <c r="G30" s="165"/>
      <c r="H30" s="122"/>
    </row>
    <row r="31" spans="1:8" ht="15.75" customHeight="1">
      <c r="A31" s="128">
        <v>15</v>
      </c>
      <c r="B31" s="133" t="s">
        <v>260</v>
      </c>
      <c r="C31" s="128" t="s">
        <v>241</v>
      </c>
      <c r="D31" s="160">
        <v>1815</v>
      </c>
      <c r="E31" s="135">
        <f>D31/D10*1000</f>
        <v>3.04659016899763</v>
      </c>
      <c r="F31" s="170">
        <f>F34-F29</f>
        <v>-260404.73723999993</v>
      </c>
      <c r="G31" s="136">
        <f>F31/F10*1000</f>
        <v>-454.9039063376184</v>
      </c>
      <c r="H31" s="122"/>
    </row>
    <row r="32" spans="1:8" s="177" customFormat="1" ht="15" hidden="1">
      <c r="A32" s="171"/>
      <c r="B32" s="172" t="s">
        <v>261</v>
      </c>
      <c r="C32" s="171"/>
      <c r="D32" s="160"/>
      <c r="E32" s="173"/>
      <c r="F32" s="174"/>
      <c r="G32" s="175"/>
      <c r="H32" s="176"/>
    </row>
    <row r="33" spans="1:8" ht="14.25" customHeight="1">
      <c r="A33" s="128">
        <v>16</v>
      </c>
      <c r="B33" s="133" t="s">
        <v>262</v>
      </c>
      <c r="C33" s="128" t="s">
        <v>67</v>
      </c>
      <c r="D33" s="160">
        <f>D31/D34*100</f>
        <v>0.26454662166658816</v>
      </c>
      <c r="E33" s="178"/>
      <c r="F33" s="161">
        <f>F31/F29*100</f>
        <v>-30.614624835252148</v>
      </c>
      <c r="G33" s="159"/>
      <c r="H33" s="122"/>
    </row>
    <row r="34" spans="1:8" ht="16.5" customHeight="1">
      <c r="A34" s="163" t="s">
        <v>263</v>
      </c>
      <c r="B34" s="179" t="s">
        <v>264</v>
      </c>
      <c r="C34" s="128" t="s">
        <v>241</v>
      </c>
      <c r="D34" s="160">
        <f>D31+D29</f>
        <v>686079.4473828019</v>
      </c>
      <c r="E34" s="180">
        <f>E29+E31</f>
        <v>1151.6269418995983</v>
      </c>
      <c r="F34" s="161">
        <f>'[3]фин рез 2009'!B32/1000</f>
        <v>590184.609</v>
      </c>
      <c r="G34" s="181">
        <f>F34/F10*1000</f>
        <v>1031.0000000000002</v>
      </c>
      <c r="H34" s="122"/>
    </row>
    <row r="35" spans="1:8" ht="20.25" customHeight="1">
      <c r="A35" s="182"/>
      <c r="B35" s="183" t="s">
        <v>265</v>
      </c>
      <c r="C35" s="128"/>
      <c r="D35" s="160">
        <v>102037</v>
      </c>
      <c r="E35" s="157"/>
      <c r="F35" s="161"/>
      <c r="G35" s="181"/>
      <c r="H35" s="122"/>
    </row>
    <row r="36" spans="1:8" ht="19.5" customHeight="1" hidden="1">
      <c r="A36" s="184">
        <v>21</v>
      </c>
      <c r="B36" s="179" t="s">
        <v>266</v>
      </c>
      <c r="C36" s="163" t="s">
        <v>241</v>
      </c>
      <c r="D36" s="169">
        <f>D34-D35</f>
        <v>584042.4473828019</v>
      </c>
      <c r="E36" s="185">
        <f>D36/D10*1000</f>
        <v>980.3515032913277</v>
      </c>
      <c r="F36" s="161"/>
      <c r="G36" s="181"/>
      <c r="H36" s="122"/>
    </row>
    <row r="37" spans="1:48" s="195" customFormat="1" ht="15.75" customHeight="1">
      <c r="A37" s="186"/>
      <c r="B37" s="187" t="s">
        <v>267</v>
      </c>
      <c r="C37" s="186" t="s">
        <v>259</v>
      </c>
      <c r="D37" s="188">
        <f>E34</f>
        <v>1151.6269418995983</v>
      </c>
      <c r="E37" s="189"/>
      <c r="F37" s="190">
        <v>1031</v>
      </c>
      <c r="G37" s="191"/>
      <c r="H37" s="192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</row>
    <row r="38" spans="1:8" ht="15.75" customHeight="1">
      <c r="A38" s="128">
        <v>1</v>
      </c>
      <c r="B38" s="133" t="s">
        <v>235</v>
      </c>
      <c r="C38" s="128" t="s">
        <v>259</v>
      </c>
      <c r="D38" s="170">
        <f>D37-D39</f>
        <v>777.3269418995983</v>
      </c>
      <c r="E38" s="196"/>
      <c r="F38" s="156">
        <f>G11</f>
        <v>1094.6730831771795</v>
      </c>
      <c r="G38" s="197"/>
      <c r="H38" s="122"/>
    </row>
    <row r="39" spans="1:8" ht="15">
      <c r="A39" s="128">
        <v>2</v>
      </c>
      <c r="B39" s="133" t="s">
        <v>268</v>
      </c>
      <c r="C39" s="128" t="s">
        <v>259</v>
      </c>
      <c r="D39" s="170">
        <v>374.3</v>
      </c>
      <c r="E39" s="196"/>
      <c r="F39" s="156">
        <f>G29-G11</f>
        <v>391.23082316043906</v>
      </c>
      <c r="G39" s="197"/>
      <c r="H39" s="122"/>
    </row>
    <row r="40" spans="1:8" ht="14.25" customHeight="1">
      <c r="A40" s="128">
        <v>3</v>
      </c>
      <c r="B40" s="133" t="s">
        <v>269</v>
      </c>
      <c r="C40" s="128" t="s">
        <v>270</v>
      </c>
      <c r="D40" s="198">
        <f>'[3]тариф'!D38</f>
        <v>5744</v>
      </c>
      <c r="E40" s="199"/>
      <c r="F40" s="200">
        <f>'[3]тариф'!E38</f>
        <v>7994.970145860371</v>
      </c>
      <c r="G40" s="199"/>
      <c r="H40" s="122"/>
    </row>
    <row r="41" spans="1:8" ht="15" customHeight="1">
      <c r="A41" s="128">
        <v>4</v>
      </c>
      <c r="B41" s="133" t="s">
        <v>271</v>
      </c>
      <c r="C41" s="128" t="s">
        <v>272</v>
      </c>
      <c r="D41" s="201">
        <f>'[3]тариф'!D41</f>
        <v>170.19999172969838</v>
      </c>
      <c r="E41" s="202"/>
      <c r="F41" s="201">
        <f>'[3]тариф'!E41</f>
        <v>170.80052418061433</v>
      </c>
      <c r="G41" s="202"/>
      <c r="H41" s="122"/>
    </row>
    <row r="42" spans="1:8" ht="18" customHeight="1" thickBot="1">
      <c r="A42" s="203">
        <v>5</v>
      </c>
      <c r="B42" s="204" t="s">
        <v>273</v>
      </c>
      <c r="C42" s="203" t="s">
        <v>205</v>
      </c>
      <c r="D42" s="205">
        <f>'[3]мазут (2)'!J12</f>
        <v>141162</v>
      </c>
      <c r="E42" s="206"/>
      <c r="F42" s="207">
        <f>'[3]тариф'!E42</f>
        <v>140427.929</v>
      </c>
      <c r="G42" s="206"/>
      <c r="H42" s="208"/>
    </row>
    <row r="43" spans="1:7" ht="12.75" hidden="1">
      <c r="A43" s="209"/>
      <c r="B43" s="210" t="s">
        <v>274</v>
      </c>
      <c r="C43" s="106"/>
      <c r="D43" s="209"/>
      <c r="E43" s="211"/>
      <c r="F43" s="211"/>
      <c r="G43" s="209"/>
    </row>
    <row r="44" spans="1:7" ht="0.75" customHeight="1">
      <c r="A44" s="106"/>
      <c r="B44" s="210" t="s">
        <v>275</v>
      </c>
      <c r="C44" s="106"/>
      <c r="D44" s="209"/>
      <c r="E44" s="211"/>
      <c r="F44" s="211"/>
      <c r="G44" s="209"/>
    </row>
    <row r="45" spans="1:7" ht="15">
      <c r="A45" s="212"/>
      <c r="B45" s="210"/>
      <c r="C45" s="212"/>
      <c r="D45" s="213"/>
      <c r="E45" s="213"/>
      <c r="F45" s="213"/>
      <c r="G45" s="213"/>
    </row>
    <row r="46" spans="1:7" s="105" customFormat="1" ht="18" customHeight="1">
      <c r="A46" s="214"/>
      <c r="B46" s="215"/>
      <c r="C46" s="216"/>
      <c r="D46" s="216"/>
      <c r="E46" s="217"/>
      <c r="F46" s="217"/>
      <c r="G46" s="217"/>
    </row>
    <row r="47" spans="2:7" ht="15.75">
      <c r="B47" s="218"/>
      <c r="C47" s="219"/>
      <c r="D47" s="219"/>
      <c r="E47" s="219"/>
      <c r="F47" s="219"/>
      <c r="G47" s="219"/>
    </row>
    <row r="48" spans="2:7" ht="20.25" customHeight="1">
      <c r="B48" s="220"/>
      <c r="C48" s="221"/>
      <c r="D48" s="221"/>
      <c r="E48" s="221"/>
      <c r="F48" s="221"/>
      <c r="G48" s="221"/>
    </row>
    <row r="49" ht="12.75">
      <c r="B49" s="222"/>
    </row>
    <row r="50" ht="12.75">
      <c r="B50" s="222"/>
    </row>
    <row r="51" ht="12.75">
      <c r="B51" s="222"/>
    </row>
    <row r="52" ht="12.75">
      <c r="B52" s="222"/>
    </row>
    <row r="53" ht="12.75">
      <c r="B53" s="222"/>
    </row>
    <row r="54" ht="12.75">
      <c r="B54" s="222"/>
    </row>
    <row r="55" ht="12.75">
      <c r="B55" s="222"/>
    </row>
    <row r="56" ht="12.75">
      <c r="B56" s="222"/>
    </row>
    <row r="57" ht="12.75">
      <c r="B57" s="222"/>
    </row>
  </sheetData>
  <sheetProtection/>
  <mergeCells count="9">
    <mergeCell ref="A18:A19"/>
    <mergeCell ref="B18:B19"/>
    <mergeCell ref="B2:G2"/>
    <mergeCell ref="A3:G3"/>
    <mergeCell ref="C6:C7"/>
    <mergeCell ref="D6:E6"/>
    <mergeCell ref="F6:G6"/>
    <mergeCell ref="A12:A13"/>
    <mergeCell ref="B12:B13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C1">
      <selection activeCell="M15" sqref="M15"/>
    </sheetView>
  </sheetViews>
  <sheetFormatPr defaultColWidth="9.140625" defaultRowHeight="15"/>
  <cols>
    <col min="1" max="1" width="6.140625" style="1" customWidth="1"/>
    <col min="2" max="2" width="7.28125" style="1" customWidth="1"/>
    <col min="3" max="3" width="7.8515625" style="1" customWidth="1"/>
    <col min="4" max="4" width="19.8515625" style="1" customWidth="1"/>
    <col min="5" max="5" width="47.7109375" style="1" customWidth="1"/>
    <col min="6" max="6" width="11.140625" style="1" customWidth="1"/>
    <col min="7" max="7" width="19.57421875" style="1" customWidth="1"/>
    <col min="8" max="8" width="9.00390625" style="1" hidden="1" customWidth="1"/>
    <col min="9" max="16384" width="9.140625" style="1" customWidth="1"/>
  </cols>
  <sheetData>
    <row r="1" spans="1:8" ht="12" customHeight="1">
      <c r="A1" s="39"/>
      <c r="B1" s="39" t="s">
        <v>113</v>
      </c>
      <c r="G1" s="72" t="s">
        <v>180</v>
      </c>
      <c r="H1" s="72" t="s">
        <v>180</v>
      </c>
    </row>
    <row r="4" spans="1:8" ht="41.25" customHeight="1">
      <c r="A4" s="71"/>
      <c r="B4" s="71"/>
      <c r="C4" s="302" t="s">
        <v>216</v>
      </c>
      <c r="D4" s="303"/>
      <c r="E4" s="303"/>
      <c r="F4" s="303"/>
      <c r="G4" s="303"/>
      <c r="H4" s="303"/>
    </row>
    <row r="5" spans="1:7" ht="12" thickBot="1">
      <c r="A5" s="2"/>
      <c r="B5" s="2"/>
      <c r="C5" s="2"/>
      <c r="D5" s="2"/>
      <c r="E5" s="2"/>
      <c r="F5" s="2"/>
      <c r="G5" s="2"/>
    </row>
    <row r="6" spans="1:8" ht="36" customHeight="1" thickBot="1">
      <c r="A6" s="20" t="s">
        <v>203</v>
      </c>
      <c r="B6" s="20" t="s">
        <v>181</v>
      </c>
      <c r="C6" s="20" t="s">
        <v>1</v>
      </c>
      <c r="D6" s="265" t="s">
        <v>2</v>
      </c>
      <c r="E6" s="266"/>
      <c r="F6" s="4" t="s">
        <v>3</v>
      </c>
      <c r="G6" s="93" t="s">
        <v>218</v>
      </c>
      <c r="H6" s="21" t="s">
        <v>62</v>
      </c>
    </row>
    <row r="7" spans="1:8" ht="12" thickBot="1">
      <c r="A7" s="22"/>
      <c r="B7" s="8">
        <v>14</v>
      </c>
      <c r="C7" s="22">
        <v>1</v>
      </c>
      <c r="D7" s="267">
        <f>C7+1</f>
        <v>2</v>
      </c>
      <c r="E7" s="267"/>
      <c r="F7" s="5">
        <f>D7+1</f>
        <v>3</v>
      </c>
      <c r="G7" s="6">
        <f>F7+1</f>
        <v>4</v>
      </c>
      <c r="H7" s="6">
        <f>G7+1</f>
        <v>5</v>
      </c>
    </row>
    <row r="8" spans="1:8" ht="47.25" customHeight="1" thickBot="1">
      <c r="A8" s="69"/>
      <c r="B8" s="75" t="s">
        <v>182</v>
      </c>
      <c r="C8" s="69">
        <v>1</v>
      </c>
      <c r="D8" s="268" t="s">
        <v>114</v>
      </c>
      <c r="E8" s="269"/>
      <c r="F8" s="70" t="s">
        <v>45</v>
      </c>
      <c r="G8" s="81" t="s">
        <v>217</v>
      </c>
      <c r="H8" s="82"/>
    </row>
    <row r="9" spans="1:8" ht="15" customHeight="1">
      <c r="A9" s="18" t="s">
        <v>61</v>
      </c>
      <c r="B9" s="76" t="s">
        <v>183</v>
      </c>
      <c r="C9" s="18">
        <v>2</v>
      </c>
      <c r="D9" s="279" t="s">
        <v>115</v>
      </c>
      <c r="E9" s="280"/>
      <c r="F9" s="88" t="s">
        <v>46</v>
      </c>
      <c r="G9" s="94">
        <v>663991.8311999999</v>
      </c>
      <c r="H9" s="27"/>
    </row>
    <row r="10" spans="1:8" ht="28.5" customHeight="1">
      <c r="A10" s="276" t="s">
        <v>61</v>
      </c>
      <c r="B10" s="276" t="s">
        <v>184</v>
      </c>
      <c r="C10" s="18">
        <v>3</v>
      </c>
      <c r="D10" s="279" t="s">
        <v>116</v>
      </c>
      <c r="E10" s="280"/>
      <c r="F10" s="88" t="s">
        <v>46</v>
      </c>
      <c r="G10" s="41">
        <v>1086225.418508181</v>
      </c>
      <c r="H10" s="41">
        <f>SUM(H11,H12,H17,H20,H21,H22,H23,H24,H25,H26,H29,H32,H33)</f>
        <v>0</v>
      </c>
    </row>
    <row r="11" spans="1:8" ht="15" customHeight="1">
      <c r="A11" s="277"/>
      <c r="B11" s="277"/>
      <c r="C11" s="18" t="s">
        <v>20</v>
      </c>
      <c r="D11" s="290" t="s">
        <v>117</v>
      </c>
      <c r="E11" s="291"/>
      <c r="F11" s="88" t="s">
        <v>46</v>
      </c>
      <c r="G11" s="94"/>
      <c r="H11" s="24"/>
    </row>
    <row r="12" spans="1:8" ht="15" customHeight="1">
      <c r="A12" s="277"/>
      <c r="B12" s="277"/>
      <c r="C12" s="18" t="s">
        <v>21</v>
      </c>
      <c r="D12" s="290" t="s">
        <v>118</v>
      </c>
      <c r="E12" s="291"/>
      <c r="F12" s="88" t="s">
        <v>46</v>
      </c>
      <c r="G12" s="41">
        <v>835037.2230629208</v>
      </c>
      <c r="H12" s="41">
        <f>SUMIF(F13:F16,F13,H13:H16)</f>
        <v>0</v>
      </c>
    </row>
    <row r="13" spans="1:8" ht="15.75" customHeight="1">
      <c r="A13" s="277"/>
      <c r="B13" s="277"/>
      <c r="C13" s="270" t="s">
        <v>47</v>
      </c>
      <c r="D13" s="273" t="s">
        <v>172</v>
      </c>
      <c r="E13" s="23" t="s">
        <v>119</v>
      </c>
      <c r="F13" s="88" t="s">
        <v>46</v>
      </c>
      <c r="G13" s="95">
        <v>835037.2230629208</v>
      </c>
      <c r="H13" s="26"/>
    </row>
    <row r="14" spans="1:8" ht="16.5" customHeight="1">
      <c r="A14" s="277"/>
      <c r="B14" s="277"/>
      <c r="C14" s="271"/>
      <c r="D14" s="274"/>
      <c r="E14" s="68" t="s">
        <v>120</v>
      </c>
      <c r="F14" s="89" t="s">
        <v>205</v>
      </c>
      <c r="G14" s="95">
        <v>79660.34983367629</v>
      </c>
      <c r="H14" s="26"/>
    </row>
    <row r="15" spans="1:8" ht="22.5">
      <c r="A15" s="277"/>
      <c r="B15" s="277"/>
      <c r="C15" s="271"/>
      <c r="D15" s="274"/>
      <c r="E15" s="23" t="s">
        <v>220</v>
      </c>
      <c r="F15" s="88" t="s">
        <v>46</v>
      </c>
      <c r="G15" s="84">
        <v>10.48246994654686</v>
      </c>
      <c r="H15" s="41">
        <f>IF(H14="",0,IF(H14=0,0,H13/H14))</f>
        <v>0</v>
      </c>
    </row>
    <row r="16" spans="1:8" ht="39" customHeight="1">
      <c r="A16" s="277"/>
      <c r="B16" s="277"/>
      <c r="C16" s="272"/>
      <c r="D16" s="275"/>
      <c r="E16" s="68" t="s">
        <v>121</v>
      </c>
      <c r="F16" s="90" t="s">
        <v>45</v>
      </c>
      <c r="G16" s="92" t="s">
        <v>206</v>
      </c>
      <c r="H16" s="83"/>
    </row>
    <row r="17" spans="1:8" ht="25.5" customHeight="1">
      <c r="A17" s="277"/>
      <c r="B17" s="277"/>
      <c r="C17" s="69" t="s">
        <v>22</v>
      </c>
      <c r="D17" s="290" t="s">
        <v>122</v>
      </c>
      <c r="E17" s="291"/>
      <c r="F17" s="88" t="s">
        <v>46</v>
      </c>
      <c r="G17" s="98">
        <v>31167.904670030846</v>
      </c>
      <c r="H17" s="27"/>
    </row>
    <row r="18" spans="1:8" ht="15" customHeight="1">
      <c r="A18" s="277"/>
      <c r="B18" s="277"/>
      <c r="C18" s="69" t="s">
        <v>50</v>
      </c>
      <c r="D18" s="281" t="s">
        <v>123</v>
      </c>
      <c r="E18" s="282"/>
      <c r="F18" s="88" t="s">
        <v>48</v>
      </c>
      <c r="G18" s="97">
        <v>1.2560617774632086</v>
      </c>
      <c r="H18" s="41">
        <f>IF(H19=0,0,H17/H19)</f>
        <v>0</v>
      </c>
    </row>
    <row r="19" spans="1:8" ht="15" customHeight="1">
      <c r="A19" s="277"/>
      <c r="B19" s="277"/>
      <c r="C19" s="18" t="s">
        <v>86</v>
      </c>
      <c r="D19" s="281" t="s">
        <v>124</v>
      </c>
      <c r="E19" s="282"/>
      <c r="F19" s="88" t="s">
        <v>125</v>
      </c>
      <c r="G19" s="94">
        <v>24813.990226642167</v>
      </c>
      <c r="H19" s="24"/>
    </row>
    <row r="20" spans="1:8" ht="21.75" customHeight="1">
      <c r="A20" s="277"/>
      <c r="B20" s="277"/>
      <c r="C20" s="18" t="s">
        <v>23</v>
      </c>
      <c r="D20" s="290" t="s">
        <v>126</v>
      </c>
      <c r="E20" s="291"/>
      <c r="F20" s="88" t="s">
        <v>46</v>
      </c>
      <c r="G20" s="99">
        <v>14338.259306864726</v>
      </c>
      <c r="H20" s="24"/>
    </row>
    <row r="21" spans="1:8" ht="15" customHeight="1">
      <c r="A21" s="277"/>
      <c r="B21" s="277"/>
      <c r="C21" s="18" t="s">
        <v>24</v>
      </c>
      <c r="D21" s="290" t="s">
        <v>127</v>
      </c>
      <c r="E21" s="291"/>
      <c r="F21" s="88" t="s">
        <v>46</v>
      </c>
      <c r="G21" s="99">
        <v>584.083733237358</v>
      </c>
      <c r="H21" s="24"/>
    </row>
    <row r="22" spans="1:8" ht="15" customHeight="1">
      <c r="A22" s="277"/>
      <c r="B22" s="277"/>
      <c r="C22" s="18" t="s">
        <v>128</v>
      </c>
      <c r="D22" s="292" t="s">
        <v>210</v>
      </c>
      <c r="E22" s="293"/>
      <c r="F22" s="88" t="s">
        <v>46</v>
      </c>
      <c r="G22" s="94">
        <v>38084.642694615264</v>
      </c>
      <c r="H22" s="24"/>
    </row>
    <row r="23" spans="1:8" ht="15" customHeight="1">
      <c r="A23" s="277"/>
      <c r="B23" s="277"/>
      <c r="C23" s="18" t="s">
        <v>129</v>
      </c>
      <c r="D23" s="292" t="s">
        <v>130</v>
      </c>
      <c r="E23" s="293"/>
      <c r="F23" s="88" t="s">
        <v>46</v>
      </c>
      <c r="G23" s="94">
        <v>8620.119261442229</v>
      </c>
      <c r="H23" s="24"/>
    </row>
    <row r="24" spans="1:8" ht="30.75" customHeight="1">
      <c r="A24" s="277"/>
      <c r="B24" s="277"/>
      <c r="C24" s="18" t="s">
        <v>131</v>
      </c>
      <c r="D24" s="283" t="s">
        <v>132</v>
      </c>
      <c r="E24" s="284"/>
      <c r="F24" s="88" t="s">
        <v>46</v>
      </c>
      <c r="G24" s="99">
        <v>5419.428463717768</v>
      </c>
      <c r="H24" s="24"/>
    </row>
    <row r="25" spans="1:8" ht="15" customHeight="1">
      <c r="A25" s="277"/>
      <c r="B25" s="277"/>
      <c r="C25" s="18" t="s">
        <v>133</v>
      </c>
      <c r="D25" s="285" t="s">
        <v>134</v>
      </c>
      <c r="E25" s="286"/>
      <c r="F25" s="88" t="s">
        <v>46</v>
      </c>
      <c r="G25" s="24"/>
      <c r="H25" s="24"/>
    </row>
    <row r="26" spans="1:8" ht="15" customHeight="1">
      <c r="A26" s="277"/>
      <c r="B26" s="277"/>
      <c r="C26" s="18" t="s">
        <v>51</v>
      </c>
      <c r="D26" s="283" t="s">
        <v>211</v>
      </c>
      <c r="E26" s="284"/>
      <c r="F26" s="88" t="s">
        <v>46</v>
      </c>
      <c r="G26" s="94">
        <v>47583.53217163581</v>
      </c>
      <c r="H26" s="24"/>
    </row>
    <row r="27" spans="1:8" ht="15" customHeight="1">
      <c r="A27" s="277"/>
      <c r="B27" s="277"/>
      <c r="C27" s="18" t="s">
        <v>52</v>
      </c>
      <c r="D27" s="285" t="s">
        <v>135</v>
      </c>
      <c r="E27" s="286"/>
      <c r="F27" s="88" t="s">
        <v>46</v>
      </c>
      <c r="G27" s="94">
        <v>1640.1071229305016</v>
      </c>
      <c r="H27" s="24"/>
    </row>
    <row r="28" spans="1:8" ht="15" customHeight="1">
      <c r="A28" s="277"/>
      <c r="B28" s="277"/>
      <c r="C28" s="18" t="s">
        <v>53</v>
      </c>
      <c r="D28" s="285" t="s">
        <v>136</v>
      </c>
      <c r="E28" s="286"/>
      <c r="F28" s="88" t="s">
        <v>46</v>
      </c>
      <c r="G28" s="94">
        <v>371.22369950384393</v>
      </c>
      <c r="H28" s="24"/>
    </row>
    <row r="29" spans="1:8" ht="15" customHeight="1">
      <c r="A29" s="277"/>
      <c r="B29" s="277"/>
      <c r="C29" s="18" t="s">
        <v>54</v>
      </c>
      <c r="D29" s="283" t="s">
        <v>212</v>
      </c>
      <c r="E29" s="284"/>
      <c r="F29" s="88" t="s">
        <v>46</v>
      </c>
      <c r="G29" s="94">
        <v>39446.48002</v>
      </c>
      <c r="H29" s="24"/>
    </row>
    <row r="30" spans="1:8" ht="15" customHeight="1">
      <c r="A30" s="277"/>
      <c r="B30" s="277"/>
      <c r="C30" s="18" t="s">
        <v>55</v>
      </c>
      <c r="D30" s="285" t="s">
        <v>135</v>
      </c>
      <c r="E30" s="286"/>
      <c r="F30" s="88" t="s">
        <v>46</v>
      </c>
      <c r="G30" s="94">
        <v>19549.51005038573</v>
      </c>
      <c r="H30" s="24"/>
    </row>
    <row r="31" spans="1:8" ht="15" customHeight="1">
      <c r="A31" s="277"/>
      <c r="B31" s="277"/>
      <c r="C31" s="18" t="s">
        <v>56</v>
      </c>
      <c r="D31" s="285" t="s">
        <v>136</v>
      </c>
      <c r="E31" s="286"/>
      <c r="F31" s="88" t="s">
        <v>46</v>
      </c>
      <c r="G31" s="94">
        <v>2492.6814868427164</v>
      </c>
      <c r="H31" s="24"/>
    </row>
    <row r="32" spans="1:8" ht="22.5" customHeight="1">
      <c r="A32" s="277"/>
      <c r="B32" s="277"/>
      <c r="C32" s="18" t="s">
        <v>57</v>
      </c>
      <c r="D32" s="290" t="s">
        <v>137</v>
      </c>
      <c r="E32" s="291"/>
      <c r="F32" s="88" t="s">
        <v>46</v>
      </c>
      <c r="G32" s="94">
        <v>54319.051105714214</v>
      </c>
      <c r="H32" s="24"/>
    </row>
    <row r="33" spans="1:8" ht="38.25" customHeight="1">
      <c r="A33" s="278"/>
      <c r="B33" s="278"/>
      <c r="C33" s="18" t="s">
        <v>58</v>
      </c>
      <c r="D33" s="290" t="s">
        <v>138</v>
      </c>
      <c r="E33" s="291"/>
      <c r="F33" s="88" t="s">
        <v>46</v>
      </c>
      <c r="G33" s="94">
        <v>11624.694018002105</v>
      </c>
      <c r="H33" s="24"/>
    </row>
    <row r="34" spans="1:8" ht="25.5" customHeight="1">
      <c r="A34" s="18" t="s">
        <v>61</v>
      </c>
      <c r="B34" s="76" t="s">
        <v>185</v>
      </c>
      <c r="C34" s="18" t="s">
        <v>17</v>
      </c>
      <c r="D34" s="294" t="s">
        <v>219</v>
      </c>
      <c r="E34" s="295"/>
      <c r="F34" s="88" t="s">
        <v>46</v>
      </c>
      <c r="G34" s="94">
        <v>-422233.59232000005</v>
      </c>
      <c r="H34" s="24"/>
    </row>
    <row r="35" spans="1:8" ht="15" customHeight="1">
      <c r="A35" s="73"/>
      <c r="B35" s="276" t="s">
        <v>186</v>
      </c>
      <c r="C35" s="18" t="s">
        <v>18</v>
      </c>
      <c r="D35" s="294" t="s">
        <v>139</v>
      </c>
      <c r="E35" s="295"/>
      <c r="F35" s="35" t="s">
        <v>46</v>
      </c>
      <c r="G35" s="24"/>
      <c r="H35" s="24"/>
    </row>
    <row r="36" spans="1:8" ht="38.25" customHeight="1">
      <c r="A36" s="74"/>
      <c r="B36" s="278"/>
      <c r="C36" s="18" t="s">
        <v>140</v>
      </c>
      <c r="D36" s="290" t="s">
        <v>141</v>
      </c>
      <c r="E36" s="291"/>
      <c r="F36" s="35" t="s">
        <v>46</v>
      </c>
      <c r="G36" s="24">
        <v>0</v>
      </c>
      <c r="H36" s="24"/>
    </row>
    <row r="37" spans="1:8" ht="15" customHeight="1">
      <c r="A37" s="287" t="s">
        <v>61</v>
      </c>
      <c r="B37" s="276" t="s">
        <v>187</v>
      </c>
      <c r="C37" s="18" t="s">
        <v>26</v>
      </c>
      <c r="D37" s="296" t="s">
        <v>142</v>
      </c>
      <c r="E37" s="297"/>
      <c r="F37" s="88" t="s">
        <v>46</v>
      </c>
      <c r="G37" s="24">
        <v>-536.7815704504729</v>
      </c>
      <c r="H37" s="24"/>
    </row>
    <row r="38" spans="1:8" ht="15" customHeight="1">
      <c r="A38" s="289"/>
      <c r="B38" s="278"/>
      <c r="C38" s="18" t="s">
        <v>143</v>
      </c>
      <c r="D38" s="283" t="s">
        <v>144</v>
      </c>
      <c r="E38" s="284"/>
      <c r="F38" s="88" t="s">
        <v>46</v>
      </c>
      <c r="G38" s="94">
        <v>-536.7815704504729</v>
      </c>
      <c r="H38" s="24"/>
    </row>
    <row r="39" spans="1:8" ht="15" customHeight="1">
      <c r="A39" s="287" t="s">
        <v>204</v>
      </c>
      <c r="B39" s="76" t="s">
        <v>188</v>
      </c>
      <c r="C39" s="18" t="s">
        <v>27</v>
      </c>
      <c r="D39" s="294" t="s">
        <v>145</v>
      </c>
      <c r="E39" s="295"/>
      <c r="F39" s="35" t="s">
        <v>146</v>
      </c>
      <c r="G39" s="24"/>
      <c r="H39" s="24"/>
    </row>
    <row r="40" spans="1:8" ht="15" customHeight="1">
      <c r="A40" s="288"/>
      <c r="B40" s="76" t="s">
        <v>189</v>
      </c>
      <c r="C40" s="18" t="s">
        <v>28</v>
      </c>
      <c r="D40" s="294" t="s">
        <v>147</v>
      </c>
      <c r="E40" s="295"/>
      <c r="F40" s="35" t="s">
        <v>146</v>
      </c>
      <c r="G40" s="24"/>
      <c r="H40" s="24"/>
    </row>
    <row r="41" spans="1:8" ht="15" customHeight="1">
      <c r="A41" s="288"/>
      <c r="B41" s="276" t="s">
        <v>190</v>
      </c>
      <c r="C41" s="18" t="s">
        <v>29</v>
      </c>
      <c r="D41" s="294" t="s">
        <v>148</v>
      </c>
      <c r="E41" s="295"/>
      <c r="F41" s="35" t="s">
        <v>149</v>
      </c>
      <c r="G41" s="24"/>
      <c r="H41" s="24"/>
    </row>
    <row r="42" spans="1:8" ht="17.25" customHeight="1">
      <c r="A42" s="288"/>
      <c r="B42" s="278"/>
      <c r="C42" s="18" t="s">
        <v>150</v>
      </c>
      <c r="D42" s="279" t="s">
        <v>151</v>
      </c>
      <c r="E42" s="280"/>
      <c r="F42" s="35" t="s">
        <v>149</v>
      </c>
      <c r="G42" s="24"/>
      <c r="H42" s="24"/>
    </row>
    <row r="43" spans="1:8" ht="15" customHeight="1">
      <c r="A43" s="288"/>
      <c r="B43" s="76" t="s">
        <v>191</v>
      </c>
      <c r="C43" s="18" t="s">
        <v>30</v>
      </c>
      <c r="D43" s="294" t="s">
        <v>152</v>
      </c>
      <c r="E43" s="295"/>
      <c r="F43" s="35" t="s">
        <v>149</v>
      </c>
      <c r="G43" s="24"/>
      <c r="H43" s="24"/>
    </row>
    <row r="44" spans="1:8" ht="15" customHeight="1">
      <c r="A44" s="288"/>
      <c r="B44" s="276" t="s">
        <v>192</v>
      </c>
      <c r="C44" s="18" t="s">
        <v>31</v>
      </c>
      <c r="D44" s="294" t="s">
        <v>153</v>
      </c>
      <c r="E44" s="295"/>
      <c r="F44" s="35" t="s">
        <v>149</v>
      </c>
      <c r="G44" s="84">
        <v>576.582</v>
      </c>
      <c r="H44" s="41">
        <f>H45+H46</f>
        <v>0</v>
      </c>
    </row>
    <row r="45" spans="1:8" ht="15" customHeight="1">
      <c r="A45" s="288"/>
      <c r="B45" s="277"/>
      <c r="C45" s="18" t="s">
        <v>154</v>
      </c>
      <c r="D45" s="290" t="s">
        <v>155</v>
      </c>
      <c r="E45" s="291"/>
      <c r="F45" s="35" t="s">
        <v>149</v>
      </c>
      <c r="G45" s="87">
        <v>576.582</v>
      </c>
      <c r="H45" s="24"/>
    </row>
    <row r="46" spans="1:8" ht="15" customHeight="1">
      <c r="A46" s="288"/>
      <c r="B46" s="278"/>
      <c r="C46" s="18" t="s">
        <v>156</v>
      </c>
      <c r="D46" s="290" t="s">
        <v>157</v>
      </c>
      <c r="E46" s="291"/>
      <c r="F46" s="35" t="s">
        <v>149</v>
      </c>
      <c r="G46" s="87"/>
      <c r="H46" s="24"/>
    </row>
    <row r="47" spans="1:8" ht="15" customHeight="1">
      <c r="A47" s="288"/>
      <c r="B47" s="76" t="s">
        <v>193</v>
      </c>
      <c r="C47" s="18" t="s">
        <v>32</v>
      </c>
      <c r="D47" s="294" t="s">
        <v>158</v>
      </c>
      <c r="E47" s="295"/>
      <c r="F47" s="35" t="s">
        <v>67</v>
      </c>
      <c r="G47" s="91"/>
      <c r="H47" s="24"/>
    </row>
    <row r="48" spans="1:8" ht="15" customHeight="1">
      <c r="A48" s="288"/>
      <c r="B48" s="76"/>
      <c r="C48" s="18" t="s">
        <v>33</v>
      </c>
      <c r="D48" s="279" t="s">
        <v>159</v>
      </c>
      <c r="E48" s="280"/>
      <c r="F48" s="35" t="s">
        <v>160</v>
      </c>
      <c r="G48" s="87"/>
      <c r="H48" s="24"/>
    </row>
    <row r="49" spans="1:8" ht="24.75" customHeight="1">
      <c r="A49" s="288"/>
      <c r="B49" s="76" t="s">
        <v>194</v>
      </c>
      <c r="C49" s="18" t="s">
        <v>34</v>
      </c>
      <c r="D49" s="294" t="s">
        <v>161</v>
      </c>
      <c r="E49" s="295"/>
      <c r="F49" s="35" t="s">
        <v>59</v>
      </c>
      <c r="G49" s="24">
        <v>20.484</v>
      </c>
      <c r="H49" s="24"/>
    </row>
    <row r="50" spans="1:8" ht="15" customHeight="1">
      <c r="A50" s="288"/>
      <c r="B50" s="76" t="s">
        <v>195</v>
      </c>
      <c r="C50" s="18" t="s">
        <v>35</v>
      </c>
      <c r="D50" s="294" t="s">
        <v>162</v>
      </c>
      <c r="E50" s="295"/>
      <c r="F50" s="35" t="s">
        <v>59</v>
      </c>
      <c r="G50" s="24">
        <v>2.719</v>
      </c>
      <c r="H50" s="24"/>
    </row>
    <row r="51" spans="1:8" ht="15" customHeight="1">
      <c r="A51" s="288"/>
      <c r="B51" s="76" t="s">
        <v>196</v>
      </c>
      <c r="C51" s="18" t="s">
        <v>36</v>
      </c>
      <c r="D51" s="294" t="s">
        <v>163</v>
      </c>
      <c r="E51" s="295"/>
      <c r="F51" s="35" t="s">
        <v>60</v>
      </c>
      <c r="G51" s="17"/>
      <c r="H51" s="17"/>
    </row>
    <row r="52" spans="1:8" ht="15" customHeight="1">
      <c r="A52" s="288"/>
      <c r="B52" s="76" t="s">
        <v>197</v>
      </c>
      <c r="C52" s="18" t="s">
        <v>37</v>
      </c>
      <c r="D52" s="294" t="s">
        <v>164</v>
      </c>
      <c r="E52" s="295"/>
      <c r="F52" s="35" t="s">
        <v>60</v>
      </c>
      <c r="G52" s="17">
        <v>1</v>
      </c>
      <c r="H52" s="17"/>
    </row>
    <row r="53" spans="1:8" ht="15" customHeight="1">
      <c r="A53" s="288"/>
      <c r="B53" s="76" t="s">
        <v>198</v>
      </c>
      <c r="C53" s="18" t="s">
        <v>38</v>
      </c>
      <c r="D53" s="294" t="s">
        <v>165</v>
      </c>
      <c r="E53" s="295"/>
      <c r="F53" s="35" t="s">
        <v>60</v>
      </c>
      <c r="G53" s="17"/>
      <c r="H53" s="17"/>
    </row>
    <row r="54" spans="1:8" ht="15" customHeight="1">
      <c r="A54" s="288"/>
      <c r="B54" s="76" t="s">
        <v>199</v>
      </c>
      <c r="C54" s="18" t="s">
        <v>39</v>
      </c>
      <c r="D54" s="294" t="s">
        <v>166</v>
      </c>
      <c r="E54" s="295"/>
      <c r="F54" s="35" t="s">
        <v>66</v>
      </c>
      <c r="G54" s="96">
        <v>218</v>
      </c>
      <c r="H54" s="17"/>
    </row>
    <row r="55" spans="1:8" ht="26.25" customHeight="1">
      <c r="A55" s="288"/>
      <c r="B55" s="76" t="s">
        <v>200</v>
      </c>
      <c r="C55" s="18" t="s">
        <v>40</v>
      </c>
      <c r="D55" s="294" t="s">
        <v>167</v>
      </c>
      <c r="E55" s="295"/>
      <c r="F55" s="35" t="s">
        <v>168</v>
      </c>
      <c r="G55" s="24">
        <v>172.5</v>
      </c>
      <c r="H55" s="24"/>
    </row>
    <row r="56" spans="1:8" ht="27" customHeight="1">
      <c r="A56" s="288"/>
      <c r="B56" s="76" t="s">
        <v>201</v>
      </c>
      <c r="C56" s="18" t="s">
        <v>41</v>
      </c>
      <c r="D56" s="294" t="s">
        <v>169</v>
      </c>
      <c r="E56" s="295"/>
      <c r="F56" s="35" t="s">
        <v>170</v>
      </c>
      <c r="G56" s="24">
        <v>43.03635948857607</v>
      </c>
      <c r="H56" s="24"/>
    </row>
    <row r="57" spans="1:8" ht="24" customHeight="1">
      <c r="A57" s="289"/>
      <c r="B57" s="77" t="s">
        <v>202</v>
      </c>
      <c r="C57" s="25" t="s">
        <v>42</v>
      </c>
      <c r="D57" s="298" t="s">
        <v>207</v>
      </c>
      <c r="E57" s="299"/>
      <c r="F57" s="36" t="s">
        <v>171</v>
      </c>
      <c r="G57" s="26">
        <v>3.68</v>
      </c>
      <c r="H57" s="26"/>
    </row>
    <row r="58" spans="1:8" ht="15" customHeight="1" thickBot="1">
      <c r="A58" s="37"/>
      <c r="B58" s="37"/>
      <c r="C58" s="37" t="s">
        <v>43</v>
      </c>
      <c r="D58" s="300" t="s">
        <v>25</v>
      </c>
      <c r="E58" s="301"/>
      <c r="F58" s="42"/>
      <c r="G58" s="38"/>
      <c r="H58" s="38"/>
    </row>
  </sheetData>
  <sheetProtection/>
  <mergeCells count="60">
    <mergeCell ref="B10:B33"/>
    <mergeCell ref="B35:B36"/>
    <mergeCell ref="B37:B38"/>
    <mergeCell ref="B41:B42"/>
    <mergeCell ref="B44:B46"/>
    <mergeCell ref="D55:E55"/>
    <mergeCell ref="D42:E42"/>
    <mergeCell ref="D54:E54"/>
    <mergeCell ref="D43:E43"/>
    <mergeCell ref="D44:E44"/>
    <mergeCell ref="D58:E58"/>
    <mergeCell ref="C4:H4"/>
    <mergeCell ref="D49:E49"/>
    <mergeCell ref="D50:E50"/>
    <mergeCell ref="D51:E51"/>
    <mergeCell ref="D52:E52"/>
    <mergeCell ref="D53:E53"/>
    <mergeCell ref="D41:E41"/>
    <mergeCell ref="D37:E37"/>
    <mergeCell ref="D38:E38"/>
    <mergeCell ref="D56:E56"/>
    <mergeCell ref="D57:E57"/>
    <mergeCell ref="D39:E39"/>
    <mergeCell ref="D40:E40"/>
    <mergeCell ref="D45:E45"/>
    <mergeCell ref="D46:E46"/>
    <mergeCell ref="D47:E47"/>
    <mergeCell ref="D48:E48"/>
    <mergeCell ref="D36:E36"/>
    <mergeCell ref="D29:E29"/>
    <mergeCell ref="D30:E30"/>
    <mergeCell ref="D31:E31"/>
    <mergeCell ref="D32:E32"/>
    <mergeCell ref="D33:E33"/>
    <mergeCell ref="D11:E11"/>
    <mergeCell ref="D12:E12"/>
    <mergeCell ref="D27:E27"/>
    <mergeCell ref="D28:E28"/>
    <mergeCell ref="D17:E17"/>
    <mergeCell ref="D35:E35"/>
    <mergeCell ref="D24:E24"/>
    <mergeCell ref="D25:E25"/>
    <mergeCell ref="D26:E26"/>
    <mergeCell ref="A39:A57"/>
    <mergeCell ref="A37:A38"/>
    <mergeCell ref="D20:E20"/>
    <mergeCell ref="D21:E21"/>
    <mergeCell ref="D22:E22"/>
    <mergeCell ref="D23:E23"/>
    <mergeCell ref="D34:E34"/>
    <mergeCell ref="D6:E6"/>
    <mergeCell ref="D7:E7"/>
    <mergeCell ref="D8:E8"/>
    <mergeCell ref="C13:C16"/>
    <mergeCell ref="D13:D16"/>
    <mergeCell ref="A10:A33"/>
    <mergeCell ref="D9:E9"/>
    <mergeCell ref="D10:E10"/>
    <mergeCell ref="D18:E18"/>
    <mergeCell ref="D19:E19"/>
  </mergeCells>
  <dataValidations count="6">
    <dataValidation type="textLength" operator="lessThanOrEqual" allowBlank="1" showInputMessage="1" showErrorMessage="1" sqref="G58:H58">
      <formula1>300</formula1>
    </dataValidation>
    <dataValidation type="decimal" allowBlank="1" showInputMessage="1" showErrorMessage="1" sqref="G39:H46">
      <formula1>-999999999999</formula1>
      <formula2>999999999999</formula2>
    </dataValidation>
    <dataValidation type="whole" allowBlank="1" showInputMessage="1" showErrorMessage="1" sqref="G51:H54">
      <formula1>-99999999999</formula1>
      <formula2>999999999999</formula2>
    </dataValidation>
    <dataValidation type="decimal" allowBlank="1" showInputMessage="1" showErrorMessage="1" sqref="G17:H17 G47:H50 G19:H38 G13:H14 G55:H57 G9:H11">
      <formula1>-99999999999</formula1>
      <formula2>999999999999</formula2>
    </dataValidation>
    <dataValidation type="list" allowBlank="1" showInputMessage="1" showErrorMessage="1" sqref="D13:D16">
      <formula1>topl</formula1>
    </dataValidation>
    <dataValidation type="list" allowBlank="1" showInputMessage="1" showErrorMessage="1" sqref="G8:H8">
      <formula1>kind_of_activity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421875" style="1" customWidth="1"/>
    <col min="2" max="2" width="50.7109375" style="1" customWidth="1"/>
    <col min="3" max="3" width="37.57421875" style="1" customWidth="1"/>
    <col min="4" max="4" width="3.7109375" style="1" customWidth="1"/>
    <col min="5" max="16384" width="9.140625" style="1" customWidth="1"/>
  </cols>
  <sheetData>
    <row r="1" spans="1:3" ht="12" customHeight="1">
      <c r="A1" s="39" t="s">
        <v>112</v>
      </c>
      <c r="C1" s="72" t="s">
        <v>180</v>
      </c>
    </row>
    <row r="3" s="40" customFormat="1" ht="26.25" customHeight="1"/>
    <row r="4" spans="1:3" ht="11.25">
      <c r="A4" s="223" t="s">
        <v>19</v>
      </c>
      <c r="B4" s="224"/>
      <c r="C4" s="225"/>
    </row>
    <row r="5" spans="1:3" ht="12" thickBot="1">
      <c r="A5" s="2"/>
      <c r="B5" s="2"/>
      <c r="C5" s="2"/>
    </row>
    <row r="6" spans="1:3" ht="12" thickBot="1">
      <c r="A6" s="8" t="s">
        <v>1</v>
      </c>
      <c r="B6" s="9" t="s">
        <v>2</v>
      </c>
      <c r="C6" s="10" t="s">
        <v>4</v>
      </c>
    </row>
    <row r="7" spans="1:3" ht="12" thickBot="1">
      <c r="A7" s="11">
        <v>1</v>
      </c>
      <c r="B7" s="12">
        <f>A7+1</f>
        <v>2</v>
      </c>
      <c r="C7" s="13">
        <f>B7+1</f>
        <v>3</v>
      </c>
    </row>
    <row r="8" spans="1:3" ht="47.25" customHeight="1">
      <c r="A8" s="29">
        <v>1</v>
      </c>
      <c r="B8" s="14" t="s">
        <v>108</v>
      </c>
      <c r="C8" s="15">
        <v>0</v>
      </c>
    </row>
    <row r="9" spans="1:3" ht="47.25" customHeight="1">
      <c r="A9" s="30">
        <v>2</v>
      </c>
      <c r="B9" s="23" t="s">
        <v>109</v>
      </c>
      <c r="C9" s="15">
        <v>0</v>
      </c>
    </row>
    <row r="10" spans="1:3" ht="47.25" customHeight="1">
      <c r="A10" s="31">
        <v>3</v>
      </c>
      <c r="B10" s="68" t="s">
        <v>110</v>
      </c>
      <c r="C10" s="15">
        <v>0</v>
      </c>
    </row>
    <row r="11" spans="1:3" ht="47.25" customHeight="1" thickBot="1">
      <c r="A11" s="32">
        <v>4</v>
      </c>
      <c r="B11" s="33" t="s">
        <v>111</v>
      </c>
      <c r="C11" s="15">
        <v>0</v>
      </c>
    </row>
  </sheetData>
  <sheetProtection/>
  <mergeCells count="1">
    <mergeCell ref="A4:C4"/>
  </mergeCells>
  <dataValidations count="1">
    <dataValidation type="decimal" allowBlank="1" showInputMessage="1" showErrorMessage="1" sqref="C8:C11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8515625" style="1" customWidth="1"/>
    <col min="2" max="2" width="55.140625" style="1" customWidth="1"/>
    <col min="3" max="3" width="40.7109375" style="1" customWidth="1"/>
    <col min="4" max="4" width="3.7109375" style="1" customWidth="1"/>
    <col min="5" max="16384" width="9.140625" style="1" customWidth="1"/>
  </cols>
  <sheetData>
    <row r="1" spans="1:4" ht="11.25">
      <c r="A1" s="39" t="s">
        <v>179</v>
      </c>
      <c r="C1" s="72" t="s">
        <v>180</v>
      </c>
      <c r="D1" s="19"/>
    </row>
    <row r="2" ht="11.25">
      <c r="D2" s="19"/>
    </row>
    <row r="3" ht="11.25"/>
    <row r="4" ht="11.25">
      <c r="C4" s="7"/>
    </row>
    <row r="5" spans="1:3" ht="38.25" customHeight="1">
      <c r="A5" s="223" t="s">
        <v>173</v>
      </c>
      <c r="B5" s="224"/>
      <c r="C5" s="225"/>
    </row>
    <row r="6" spans="1:3" ht="12" thickBot="1">
      <c r="A6" s="2"/>
      <c r="B6" s="2"/>
      <c r="C6" s="2"/>
    </row>
    <row r="7" spans="1:3" ht="12" thickBot="1">
      <c r="A7" s="8" t="s">
        <v>1</v>
      </c>
      <c r="B7" s="9" t="s">
        <v>2</v>
      </c>
      <c r="C7" s="10" t="s">
        <v>4</v>
      </c>
    </row>
    <row r="8" spans="1:3" ht="12" thickBot="1">
      <c r="A8" s="11">
        <v>1</v>
      </c>
      <c r="B8" s="12">
        <f>A8+1</f>
        <v>2</v>
      </c>
      <c r="C8" s="13">
        <f>B8+1</f>
        <v>3</v>
      </c>
    </row>
    <row r="9" spans="1:3" ht="34.5" customHeight="1">
      <c r="A9" s="28">
        <v>1</v>
      </c>
      <c r="B9" s="14" t="s">
        <v>174</v>
      </c>
      <c r="C9" s="16">
        <v>1</v>
      </c>
    </row>
    <row r="10" spans="1:3" ht="34.5" customHeight="1">
      <c r="A10" s="29">
        <v>2</v>
      </c>
      <c r="B10" s="23" t="s">
        <v>175</v>
      </c>
      <c r="C10" s="16">
        <v>1</v>
      </c>
    </row>
    <row r="11" spans="1:3" ht="34.5" customHeight="1">
      <c r="A11" s="30">
        <v>3</v>
      </c>
      <c r="B11" s="23" t="s">
        <v>176</v>
      </c>
      <c r="C11" s="17">
        <v>0</v>
      </c>
    </row>
    <row r="12" spans="1:3" ht="34.5" customHeight="1">
      <c r="A12" s="30">
        <v>4</v>
      </c>
      <c r="B12" s="23" t="s">
        <v>177</v>
      </c>
      <c r="C12" s="17">
        <v>0</v>
      </c>
    </row>
    <row r="13" spans="1:3" ht="34.5" customHeight="1">
      <c r="A13" s="31">
        <v>5</v>
      </c>
      <c r="B13" s="23" t="s">
        <v>178</v>
      </c>
      <c r="C13" s="17">
        <v>88</v>
      </c>
    </row>
    <row r="14" spans="1:3" ht="34.5" customHeight="1" thickBot="1">
      <c r="A14" s="32">
        <v>6</v>
      </c>
      <c r="B14" s="33" t="s">
        <v>44</v>
      </c>
      <c r="C14" s="34">
        <v>1</v>
      </c>
    </row>
  </sheetData>
  <sheetProtection/>
  <mergeCells count="1">
    <mergeCell ref="A5:C5"/>
  </mergeCells>
  <dataValidations count="1">
    <dataValidation type="whole" allowBlank="1" showInputMessage="1" showErrorMessage="1" sqref="C9:C14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2011-04-20T15:53:07Z</cp:lastPrinted>
  <dcterms:created xsi:type="dcterms:W3CDTF">2010-12-06T09:10:43Z</dcterms:created>
  <dcterms:modified xsi:type="dcterms:W3CDTF">2011-04-21T04:59:37Z</dcterms:modified>
  <cp:category/>
  <cp:version/>
  <cp:contentType/>
  <cp:contentStatus/>
</cp:coreProperties>
</file>